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fazrsgov-my.sharepoint.com/personal/taisb_sefaz_rs_gov_br/Documents/PRF 2021/PRF 2022/PRF 2022 - Publicacao Site/Anexo III - Material relativo as Medidas de Ajuste/"/>
    </mc:Choice>
  </mc:AlternateContent>
  <xr:revisionPtr revIDLastSave="0" documentId="13_ncr:1_{96B07DA0-0A4C-456E-9927-6F1008E348CE}" xr6:coauthVersionLast="47" xr6:coauthVersionMax="47" xr10:uidLastSave="{00000000-0000-0000-0000-000000000000}"/>
  <bookViews>
    <workbookView xWindow="28680" yWindow="-90" windowWidth="29040" windowHeight="15720" firstSheet="1" activeTab="1" xr2:uid="{59DA92F5-60F3-4D5F-9B6C-2DA7A86593ED}"/>
  </bookViews>
  <sheets>
    <sheet name="Resumo" sheetId="3" state="hidden" r:id="rId1"/>
    <sheet name="Medida Operação de crédito" sheetId="6" r:id="rId2"/>
    <sheet name="Medida Plano de Precatórios" sheetId="17" r:id="rId3"/>
    <sheet name="Medida Cessão Folha" sheetId="18" r:id="rId4"/>
    <sheet name="Medida Fruição Condicionada" sheetId="19" r:id="rId5"/>
    <sheet name="Planilha1" sheetId="12" state="hidden" r:id="rId6"/>
    <sheet name="Exemplo 1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8" l="1"/>
  <c r="H20" i="18"/>
  <c r="H19" i="18"/>
  <c r="H25" i="19" l="1"/>
  <c r="H24" i="19"/>
  <c r="H23" i="19"/>
  <c r="H22" i="19"/>
  <c r="H21" i="19"/>
  <c r="H20" i="19"/>
  <c r="H19" i="19"/>
  <c r="G8" i="19"/>
  <c r="F2" i="19"/>
  <c r="G8" i="18"/>
  <c r="F2" i="18"/>
  <c r="H27" i="17"/>
  <c r="H26" i="17"/>
  <c r="H25" i="17"/>
  <c r="H24" i="17"/>
  <c r="H23" i="17"/>
  <c r="H22" i="17"/>
  <c r="H21" i="17"/>
  <c r="H20" i="17"/>
  <c r="H19" i="17"/>
  <c r="G8" i="17"/>
  <c r="F2" i="17"/>
  <c r="H22" i="6" l="1"/>
  <c r="H21" i="6"/>
  <c r="H20" i="6"/>
  <c r="H19" i="6"/>
  <c r="G8" i="6"/>
  <c r="H8" i="8" l="1"/>
  <c r="G24" i="8"/>
  <c r="G23" i="8"/>
  <c r="G22" i="8"/>
  <c r="G21" i="8"/>
  <c r="G20" i="8"/>
  <c r="G19" i="8"/>
  <c r="G18" i="8"/>
  <c r="I12" i="8"/>
  <c r="C6" i="8"/>
  <c r="I2" i="8"/>
  <c r="F2" i="6"/>
  <c r="H9" i="8" l="1"/>
  <c r="I9" i="8" s="1"/>
  <c r="I13" i="8"/>
  <c r="H13" i="8" s="1"/>
  <c r="H10" i="8"/>
  <c r="I10" i="8" s="1"/>
  <c r="I6" i="8" s="1"/>
</calcChain>
</file>

<file path=xl/sharedStrings.xml><?xml version="1.0" encoding="utf-8"?>
<sst xmlns="http://schemas.openxmlformats.org/spreadsheetml/2006/main" count="224" uniqueCount="94">
  <si>
    <t>Última atualização:</t>
  </si>
  <si>
    <t>Informações Gerais</t>
  </si>
  <si>
    <t>Resumo do Cronograma</t>
  </si>
  <si>
    <t>Objetivos</t>
  </si>
  <si>
    <t>Dias para finalizar a medida</t>
  </si>
  <si>
    <t>Impacto financeiro</t>
  </si>
  <si>
    <t>Destinação do impacto financeiro</t>
  </si>
  <si>
    <t>Informações Adicionais</t>
  </si>
  <si>
    <t>Término Previsto</t>
  </si>
  <si>
    <t>Data de Conclusão</t>
  </si>
  <si>
    <t>Qtd</t>
  </si>
  <si>
    <t>%</t>
  </si>
  <si>
    <t>Entregas chaves</t>
  </si>
  <si>
    <t>Total</t>
  </si>
  <si>
    <t>Número da entrega chave</t>
  </si>
  <si>
    <t>Status</t>
  </si>
  <si>
    <t>Atrasado</t>
  </si>
  <si>
    <t>Concluído</t>
  </si>
  <si>
    <t>Aprovação da Lei autorizativa</t>
  </si>
  <si>
    <t>Publicação do Edital do Processo Licitatório</t>
  </si>
  <si>
    <t>Realização de sessão pública para abertura das Propostas Comerciais  (leilão)</t>
  </si>
  <si>
    <t>Assinatura do Contrato</t>
  </si>
  <si>
    <t>Início do processo de transição  entre a operação pública e privada</t>
  </si>
  <si>
    <t>I - a alienação total ou parcial de participação societária, com ou sem perda do controle, de empresas públicas ou sociedades de economia mista, ou a concessão de serviços e ativos, ou a liquidação ou extinção dessas empresas, para quitação de passivos com os recursos arrecadados, observado o disposto no art. 44 da Lei Complementar nº 101, de 4 de maio de 2000</t>
  </si>
  <si>
    <t xml:space="preserve">Data de conclusão </t>
  </si>
  <si>
    <t>Recebimento das propostas das licitantes</t>
  </si>
  <si>
    <t>UF</t>
  </si>
  <si>
    <t>Previsão de impacto financeiro</t>
  </si>
  <si>
    <t>Resumo do Impacto Financeiro</t>
  </si>
  <si>
    <t>Impacto financeiro alcançado</t>
  </si>
  <si>
    <t xml:space="preserve">Resultado </t>
  </si>
  <si>
    <t>Data de início do regime</t>
  </si>
  <si>
    <t>Data de conclusão do regime</t>
  </si>
  <si>
    <t>Acompanhamento das Medidas Fiscais</t>
  </si>
  <si>
    <t>Nº da Medida Fiscal</t>
  </si>
  <si>
    <t>% de entregas chaves atrasadas</t>
  </si>
  <si>
    <t>% de entregas chaves concluídas</t>
  </si>
  <si>
    <t>Nome da Medida</t>
  </si>
  <si>
    <t>Ficha da Medida de Ajuste</t>
  </si>
  <si>
    <t>Cronograma das Entregas Chaves</t>
  </si>
  <si>
    <t xml:space="preserve">  RESUMO DO ACOMPANHAMENTO DAS MEDIDA DE AJUSTE FISCAL</t>
  </si>
  <si>
    <t>Término Reajustado</t>
  </si>
  <si>
    <t>Inciso da Medida de Ajuste Fiscal</t>
  </si>
  <si>
    <t>Observações</t>
  </si>
  <si>
    <t xml:space="preserve">Alienar as ações, em sua totalidade, da “Empresa Pública Fictícia A” no prazo máximo de 4 anos, conforme Lei Estadual nº 1.000/2021, com um impacto financeiro positivo para o Estado de no mínimo R$ 4 milhões. </t>
  </si>
  <si>
    <t>Dívidas refinanciadas com bancos federais garantidas pela União</t>
  </si>
  <si>
    <t>Legislação</t>
  </si>
  <si>
    <t>Destinação final</t>
  </si>
  <si>
    <t>Lei Estadual nº 1.000/2021</t>
  </si>
  <si>
    <t>Risco de atraso da medida fiscal</t>
  </si>
  <si>
    <t>Situação da medida</t>
  </si>
  <si>
    <t>Diferença meses entre executado e realizado</t>
  </si>
  <si>
    <t>Concluída</t>
  </si>
  <si>
    <t>Publicação no DOE</t>
  </si>
  <si>
    <t>Objetivo Mensurável</t>
  </si>
  <si>
    <t>Estado</t>
  </si>
  <si>
    <t>Descrição</t>
  </si>
  <si>
    <t>Descrição da chave</t>
  </si>
  <si>
    <t>Data efetiva de Conclusão</t>
  </si>
  <si>
    <t>Alçada da Medida</t>
  </si>
  <si>
    <t>Meio de comprovação da entrega chave</t>
  </si>
  <si>
    <t>Rio Grande do Sul</t>
  </si>
  <si>
    <t>Operação de crédito para pagamento de precatórios</t>
  </si>
  <si>
    <t>Poder Executivo Estadual</t>
  </si>
  <si>
    <t>Operação de Crédito</t>
  </si>
  <si>
    <t>Aprovação da operação no âmbito federal</t>
  </si>
  <si>
    <t>Autorização para contratação</t>
  </si>
  <si>
    <t>Realizar operação de crédito de até US$ 500 milhões para pagamento de precatórios através de acordos com deságio de 40% sobre o valor atualizado.</t>
  </si>
  <si>
    <t>Liberação do total do valor contratado</t>
  </si>
  <si>
    <t>Assinatura do contrato com a instituição financeira</t>
  </si>
  <si>
    <t>Liberação da primeira tranche de recursos</t>
  </si>
  <si>
    <t>Registro contábil</t>
  </si>
  <si>
    <t>Liberação da segunda tranche de recursos</t>
  </si>
  <si>
    <t>Plano de Pagamento de Precatórios</t>
  </si>
  <si>
    <t>Pagamento integral do estoque de precatórios até o final de 2029</t>
  </si>
  <si>
    <t>Cumprimento da determinação legal da quitação do estoque de precatórios até 2029</t>
  </si>
  <si>
    <t>Utilização dos recursos de operação de crédito para pagamento de precatórios com desconto de 40% - fase 1</t>
  </si>
  <si>
    <t>Utilização dos recursos de operação de crédito para pagamento de precatórios com desconto de 40% - fase 2</t>
  </si>
  <si>
    <t>Avaliação do cumprimento do plano de precatórios</t>
  </si>
  <si>
    <t>Plano de precatórios enviado ao Poder Judiciário</t>
  </si>
  <si>
    <t>Venda da Folha de Pagamentos</t>
  </si>
  <si>
    <t>Ingresso de recursos referente à cessão do direito de operacionalizar o pagamento da folha dos servidores</t>
  </si>
  <si>
    <t>Negociar com instituição financeira a cessão do direito de operacionalizar a folha de pagamento dos servidores estaduais</t>
  </si>
  <si>
    <t>Informação</t>
  </si>
  <si>
    <t>Assinatura de contrato</t>
  </si>
  <si>
    <t>Publicação</t>
  </si>
  <si>
    <t>Fruição Condicionada</t>
  </si>
  <si>
    <t>Avaliação do impacto da Fruição Condicionada</t>
  </si>
  <si>
    <t>Acompanhar os resultados da medida Fruição Condicionada</t>
  </si>
  <si>
    <t>Acompanhamento do Resultado anual</t>
  </si>
  <si>
    <t>Informação da Receita Estadual</t>
  </si>
  <si>
    <t>Início da negociação -Oficio de solicitação de interesse ao BANRISUL</t>
  </si>
  <si>
    <t>Avaliação das propostas acompanhada de estudo tecnico independente do valor de mercado</t>
  </si>
  <si>
    <t>Lancamento de edital de outorga, se item 2 não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</si>
</sst>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4F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E"/>
      </left>
      <right style="thin">
        <color rgb="FFBFBFBE"/>
      </right>
      <top style="thin">
        <color rgb="FFBFBFBE"/>
      </top>
      <bottom style="thin">
        <color rgb="FFBFBFB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/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44" fontId="9" fillId="0" borderId="1" xfId="2" applyFont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4" fillId="2" borderId="20" xfId="0" applyFont="1" applyFill="1" applyBorder="1"/>
    <xf numFmtId="0" fontId="1" fillId="2" borderId="0" xfId="0" applyFont="1" applyFill="1"/>
    <xf numFmtId="44" fontId="9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9" fontId="16" fillId="5" borderId="8" xfId="0" applyNumberFormat="1" applyFont="1" applyFill="1" applyBorder="1" applyAlignment="1">
      <alignment horizontal="center" vertical="center"/>
    </xf>
    <xf numFmtId="9" fontId="16" fillId="5" borderId="8" xfId="1" applyFont="1" applyFill="1" applyBorder="1" applyAlignment="1">
      <alignment horizontal="center" vertical="center"/>
    </xf>
    <xf numFmtId="9" fontId="16" fillId="5" borderId="1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7" fillId="6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2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horizontal="center" vertical="center" wrapText="1"/>
      <protection locked="0"/>
    </xf>
    <xf numFmtId="44" fontId="9" fillId="0" borderId="30" xfId="2" applyFont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>
      <alignment horizontal="center" vertical="center"/>
    </xf>
    <xf numFmtId="2" fontId="9" fillId="0" borderId="30" xfId="0" applyNumberFormat="1" applyFont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20" xfId="2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4" fontId="16" fillId="5" borderId="20" xfId="2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0" xfId="0" applyNumberFormat="1" applyFont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wrapText="1"/>
    </xf>
    <xf numFmtId="9" fontId="0" fillId="0" borderId="0" xfId="0" applyNumberFormat="1"/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3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 applyProtection="1">
      <alignment horizontal="center" vertical="center" wrapText="1"/>
      <protection locked="0"/>
    </xf>
    <xf numFmtId="44" fontId="9" fillId="8" borderId="1" xfId="2" applyFont="1" applyFill="1" applyBorder="1" applyAlignment="1" applyProtection="1">
      <alignment horizontal="center" vertical="center" wrapText="1"/>
      <protection locked="0"/>
    </xf>
    <xf numFmtId="0" fontId="9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NumberFormat="1" applyFont="1" applyFill="1" applyBorder="1" applyAlignment="1" applyProtection="1">
      <alignment horizontal="center" vertical="center" wrapText="1"/>
      <protection locked="0"/>
    </xf>
    <xf numFmtId="9" fontId="9" fillId="8" borderId="1" xfId="1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Fill="1" applyBorder="1" applyAlignment="1">
      <alignment horizontal="center" vertical="center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Protection="1"/>
    <xf numFmtId="0" fontId="2" fillId="2" borderId="0" xfId="0" applyFont="1" applyFill="1" applyAlignment="1" applyProtection="1">
      <alignment horizontal="center" vertical="center"/>
    </xf>
    <xf numFmtId="0" fontId="10" fillId="10" borderId="46" xfId="0" applyFont="1" applyFill="1" applyBorder="1" applyAlignment="1" applyProtection="1">
      <alignment vertical="center" wrapText="1"/>
    </xf>
    <xf numFmtId="14" fontId="6" fillId="0" borderId="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4" fillId="2" borderId="0" xfId="0" applyFont="1" applyFill="1" applyProtection="1"/>
    <xf numFmtId="0" fontId="7" fillId="9" borderId="34" xfId="0" applyFont="1" applyFill="1" applyBorder="1" applyAlignment="1" applyProtection="1">
      <alignment horizontal="center" vertical="center" wrapText="1"/>
    </xf>
    <xf numFmtId="0" fontId="18" fillId="5" borderId="35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left" vertical="center" wrapText="1"/>
    </xf>
    <xf numFmtId="2" fontId="9" fillId="0" borderId="30" xfId="0" applyNumberFormat="1" applyFont="1" applyBorder="1" applyAlignment="1" applyProtection="1">
      <alignment horizontal="center" vertical="center" wrapText="1"/>
    </xf>
    <xf numFmtId="0" fontId="7" fillId="9" borderId="3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0" xfId="0" applyFont="1" applyFill="1" applyBorder="1" applyAlignment="1" applyProtection="1">
      <alignment horizontal="center" vertical="center" wrapText="1"/>
    </xf>
    <xf numFmtId="14" fontId="9" fillId="0" borderId="30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9" fontId="16" fillId="0" borderId="40" xfId="0" applyNumberFormat="1" applyFont="1" applyFill="1" applyBorder="1" applyAlignment="1" applyProtection="1">
      <alignment horizontal="center" vertical="center"/>
    </xf>
    <xf numFmtId="14" fontId="9" fillId="0" borderId="30" xfId="0" applyNumberFormat="1" applyFont="1" applyBorder="1" applyAlignment="1" applyProtection="1">
      <alignment vertical="center" wrapText="1"/>
    </xf>
    <xf numFmtId="0" fontId="9" fillId="0" borderId="30" xfId="0" applyNumberFormat="1" applyFont="1" applyBorder="1" applyAlignment="1" applyProtection="1">
      <alignment vertical="center" wrapText="1"/>
    </xf>
    <xf numFmtId="0" fontId="4" fillId="2" borderId="0" xfId="0" applyFont="1" applyFill="1" applyAlignment="1" applyProtection="1">
      <alignment horizontal="center"/>
    </xf>
    <xf numFmtId="14" fontId="3" fillId="2" borderId="0" xfId="0" applyNumberFormat="1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14" fontId="9" fillId="0" borderId="1" xfId="0" applyNumberFormat="1" applyFont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9" fillId="5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Border="1" applyAlignment="1" applyProtection="1">
      <alignment vertical="center" wrapText="1"/>
    </xf>
    <xf numFmtId="0" fontId="1" fillId="0" borderId="0" xfId="0" applyFont="1" applyProtection="1"/>
    <xf numFmtId="0" fontId="1" fillId="5" borderId="0" xfId="0" applyFont="1" applyFill="1" applyProtection="1"/>
    <xf numFmtId="0" fontId="1" fillId="5" borderId="0" xfId="0" applyFont="1" applyFill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/>
    </xf>
    <xf numFmtId="0" fontId="7" fillId="4" borderId="2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14" fontId="14" fillId="5" borderId="21" xfId="0" applyNumberFormat="1" applyFont="1" applyFill="1" applyBorder="1" applyAlignment="1">
      <alignment horizontal="center" vertical="center" wrapText="1"/>
    </xf>
    <xf numFmtId="0" fontId="10" fillId="10" borderId="41" xfId="0" applyFont="1" applyFill="1" applyBorder="1" applyAlignment="1" applyProtection="1">
      <alignment horizontal="center" vertical="center" wrapText="1"/>
    </xf>
    <xf numFmtId="0" fontId="10" fillId="10" borderId="48" xfId="0" applyFont="1" applyFill="1" applyBorder="1" applyAlignment="1" applyProtection="1">
      <alignment horizontal="center" vertical="center" wrapText="1"/>
    </xf>
    <xf numFmtId="0" fontId="10" fillId="10" borderId="49" xfId="0" applyFont="1" applyFill="1" applyBorder="1" applyAlignment="1" applyProtection="1">
      <alignment horizontal="center" vertical="center" wrapText="1"/>
    </xf>
    <xf numFmtId="0" fontId="10" fillId="10" borderId="32" xfId="0" applyFont="1" applyFill="1" applyBorder="1" applyAlignment="1" applyProtection="1">
      <alignment horizontal="center" vertical="center" wrapText="1"/>
    </xf>
    <xf numFmtId="0" fontId="10" fillId="10" borderId="33" xfId="0" applyFont="1" applyFill="1" applyBorder="1" applyAlignment="1" applyProtection="1">
      <alignment horizontal="center" vertical="center" wrapText="1"/>
    </xf>
    <xf numFmtId="0" fontId="10" fillId="10" borderId="24" xfId="0" applyFont="1" applyFill="1" applyBorder="1" applyAlignment="1" applyProtection="1">
      <alignment horizontal="center" vertical="center" wrapText="1"/>
    </xf>
    <xf numFmtId="0" fontId="10" fillId="10" borderId="31" xfId="0" applyFont="1" applyFill="1" applyBorder="1" applyAlignment="1" applyProtection="1">
      <alignment horizontal="center" vertical="center" wrapText="1"/>
    </xf>
    <xf numFmtId="0" fontId="17" fillId="9" borderId="17" xfId="0" applyFont="1" applyFill="1" applyBorder="1" applyAlignment="1" applyProtection="1">
      <alignment horizontal="center" vertical="center" wrapText="1"/>
    </xf>
    <xf numFmtId="0" fontId="17" fillId="9" borderId="42" xfId="0" applyFont="1" applyFill="1" applyBorder="1" applyAlignment="1" applyProtection="1">
      <alignment horizontal="center" vertical="center" wrapText="1"/>
    </xf>
    <xf numFmtId="0" fontId="1" fillId="5" borderId="43" xfId="0" applyFont="1" applyFill="1" applyBorder="1" applyAlignment="1" applyProtection="1">
      <alignment horizontal="center" vertical="center" wrapText="1"/>
    </xf>
    <xf numFmtId="0" fontId="1" fillId="5" borderId="44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45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0" fillId="10" borderId="46" xfId="0" applyFont="1" applyFill="1" applyBorder="1" applyAlignment="1" applyProtection="1">
      <alignment horizontal="center" vertical="center" wrapText="1"/>
    </xf>
    <xf numFmtId="0" fontId="10" fillId="10" borderId="47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9" fillId="0" borderId="30" xfId="0" applyNumberFormat="1" applyFont="1" applyBorder="1" applyAlignment="1" applyProtection="1">
      <alignment horizontal="center" vertical="center" wrapText="1"/>
      <protection locked="0"/>
    </xf>
    <xf numFmtId="0" fontId="9" fillId="0" borderId="29" xfId="0" applyNumberFormat="1" applyFont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rgb="FFC00000"/>
      </font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1648689</xdr:colOff>
      <xdr:row>24</xdr:row>
      <xdr:rowOff>71879</xdr:rowOff>
    </xdr:from>
    <xdr:to>
      <xdr:col>2</xdr:col>
      <xdr:colOff>6899563</xdr:colOff>
      <xdr:row>36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E1D53E-BDA8-4BE3-A7B4-9354EBC6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16" y="9368279"/>
          <a:ext cx="6968838" cy="3530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CD69-E43E-4908-9E5C-E512F0A49F4B}">
  <dimension ref="A1:O34"/>
  <sheetViews>
    <sheetView zoomScale="50" zoomScaleNormal="50" workbookViewId="0">
      <selection activeCell="J11" sqref="J11"/>
    </sheetView>
  </sheetViews>
  <sheetFormatPr defaultColWidth="0" defaultRowHeight="28.5" zeroHeight="1" x14ac:dyDescent="0.35"/>
  <cols>
    <col min="1" max="1" width="1.1796875" style="11" customWidth="1"/>
    <col min="2" max="2" width="25.36328125" style="20" customWidth="1"/>
    <col min="3" max="3" width="59.6328125" style="20" customWidth="1"/>
    <col min="4" max="4" width="25.6328125" style="20" bestFit="1" customWidth="1"/>
    <col min="5" max="5" width="52.36328125" style="20" customWidth="1"/>
    <col min="6" max="6" width="29.6328125" style="20" customWidth="1"/>
    <col min="7" max="7" width="28.6328125" style="20" customWidth="1"/>
    <col min="8" max="8" width="26.6328125" style="20" bestFit="1" customWidth="1"/>
    <col min="9" max="9" width="25.6328125" style="20" bestFit="1" customWidth="1"/>
    <col min="10" max="11" width="25.6328125" style="19" customWidth="1"/>
    <col min="12" max="12" width="29.36328125" style="19" customWidth="1"/>
    <col min="13" max="13" width="30.1796875" style="19" customWidth="1"/>
    <col min="14" max="14" width="12.1796875" style="19" customWidth="1"/>
    <col min="15" max="15" width="8.81640625" style="19" customWidth="1"/>
    <col min="16" max="16384" width="8.81640625" style="3" hidden="1"/>
  </cols>
  <sheetData>
    <row r="1" spans="1:15" ht="9.5" customHeight="1" x14ac:dyDescent="0.35">
      <c r="A1" s="1"/>
      <c r="B1" s="1"/>
      <c r="C1" s="1"/>
      <c r="D1" s="2"/>
      <c r="E1" s="2"/>
      <c r="F1" s="2"/>
      <c r="G1" s="1"/>
      <c r="H1" s="1"/>
      <c r="I1" s="1"/>
      <c r="J1" s="2"/>
      <c r="K1" s="2"/>
      <c r="L1" s="2"/>
      <c r="M1" s="2"/>
      <c r="N1" s="2"/>
      <c r="O1" s="2"/>
    </row>
    <row r="2" spans="1:15" ht="36" x14ac:dyDescent="0.8">
      <c r="A2" s="4"/>
      <c r="B2" s="114" t="s">
        <v>40</v>
      </c>
      <c r="C2" s="114"/>
      <c r="D2" s="114"/>
      <c r="E2" s="114"/>
      <c r="F2" s="114"/>
      <c r="G2" s="114"/>
      <c r="H2" s="114"/>
      <c r="I2" s="114"/>
      <c r="J2" s="2"/>
      <c r="K2" s="2"/>
      <c r="L2" s="5" t="s">
        <v>0</v>
      </c>
      <c r="M2" s="9">
        <v>44655</v>
      </c>
      <c r="N2" s="2"/>
      <c r="O2" s="2"/>
    </row>
    <row r="3" spans="1:15" ht="18" customHeight="1" x14ac:dyDescent="0.35">
      <c r="A3" s="4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</row>
    <row r="4" spans="1:15" ht="29" customHeight="1" x14ac:dyDescent="0.35">
      <c r="A4" s="4"/>
      <c r="B4" s="113" t="s">
        <v>1</v>
      </c>
      <c r="C4" s="113"/>
      <c r="D4" s="113"/>
      <c r="E4" s="113"/>
      <c r="F4" s="113"/>
      <c r="G4" s="113"/>
      <c r="H4" s="2"/>
      <c r="I4" s="2"/>
      <c r="J4" s="18"/>
      <c r="K4" s="2"/>
      <c r="L4" s="2"/>
      <c r="M4" s="2"/>
      <c r="N4" s="2"/>
      <c r="O4" s="2"/>
    </row>
    <row r="5" spans="1:15" ht="29" customHeight="1" x14ac:dyDescent="0.35">
      <c r="A5" s="4"/>
      <c r="B5" s="115" t="s">
        <v>26</v>
      </c>
      <c r="C5" s="115"/>
      <c r="D5" s="115"/>
      <c r="E5" s="116" t="s">
        <v>61</v>
      </c>
      <c r="F5" s="116"/>
      <c r="G5" s="116"/>
      <c r="H5" s="2"/>
      <c r="I5" s="2"/>
      <c r="J5" s="2"/>
      <c r="K5" s="2"/>
      <c r="L5" s="2"/>
      <c r="M5" s="2"/>
      <c r="N5" s="2"/>
      <c r="O5" s="2"/>
    </row>
    <row r="6" spans="1:15" x14ac:dyDescent="0.35">
      <c r="A6" s="4"/>
      <c r="B6" s="115" t="s">
        <v>31</v>
      </c>
      <c r="C6" s="115"/>
      <c r="D6" s="115"/>
      <c r="E6" s="117">
        <v>44713</v>
      </c>
      <c r="F6" s="116"/>
      <c r="G6" s="116"/>
      <c r="H6" s="2"/>
      <c r="I6" s="2"/>
      <c r="J6" s="2"/>
      <c r="K6" s="2"/>
      <c r="L6" s="2"/>
      <c r="M6" s="2"/>
      <c r="N6" s="2"/>
      <c r="O6" s="2"/>
    </row>
    <row r="7" spans="1:15" ht="42" customHeight="1" x14ac:dyDescent="0.35">
      <c r="A7" s="4"/>
      <c r="B7" s="115" t="s">
        <v>32</v>
      </c>
      <c r="C7" s="115"/>
      <c r="D7" s="115"/>
      <c r="E7" s="117">
        <v>48213</v>
      </c>
      <c r="F7" s="116"/>
      <c r="G7" s="116"/>
      <c r="H7" s="2"/>
      <c r="I7" s="2"/>
      <c r="J7" s="2"/>
      <c r="K7" s="2"/>
      <c r="L7" s="2"/>
      <c r="M7" s="2"/>
      <c r="N7" s="2"/>
      <c r="O7" s="2"/>
    </row>
    <row r="8" spans="1:15" ht="42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9" customHeight="1" x14ac:dyDescent="0.35">
      <c r="A9" s="4"/>
      <c r="B9" s="111" t="s">
        <v>33</v>
      </c>
      <c r="C9" s="112"/>
      <c r="D9" s="112"/>
      <c r="E9" s="112"/>
      <c r="F9" s="112"/>
      <c r="G9" s="112"/>
      <c r="H9" s="112"/>
      <c r="I9" s="112"/>
      <c r="J9" s="2"/>
      <c r="K9" s="2"/>
      <c r="L9" s="2"/>
      <c r="M9" s="2"/>
      <c r="N9" s="2"/>
      <c r="O9" s="2"/>
    </row>
    <row r="10" spans="1:15" ht="36" customHeight="1" x14ac:dyDescent="0.35">
      <c r="A10" s="4"/>
      <c r="B10" s="25" t="s">
        <v>34</v>
      </c>
      <c r="C10" s="24" t="s">
        <v>37</v>
      </c>
      <c r="D10" s="24" t="s">
        <v>9</v>
      </c>
      <c r="E10" s="25" t="s">
        <v>59</v>
      </c>
      <c r="F10" s="24" t="s">
        <v>50</v>
      </c>
      <c r="G10" s="24" t="s">
        <v>4</v>
      </c>
      <c r="H10" s="25" t="s">
        <v>35</v>
      </c>
      <c r="I10" s="25" t="s">
        <v>36</v>
      </c>
      <c r="J10" s="2"/>
      <c r="K10" s="2"/>
      <c r="L10" s="2"/>
      <c r="M10" s="2"/>
      <c r="N10" s="2"/>
      <c r="O10" s="2"/>
    </row>
    <row r="11" spans="1:15" x14ac:dyDescent="0.35">
      <c r="A11" s="4"/>
      <c r="B11" s="61">
        <v>1</v>
      </c>
      <c r="C11" s="72" t="s">
        <v>62</v>
      </c>
      <c r="D11" s="62">
        <v>45291</v>
      </c>
      <c r="E11" s="63" t="s">
        <v>63</v>
      </c>
      <c r="F11" s="64" t="s">
        <v>52</v>
      </c>
      <c r="G11" s="65">
        <v>0</v>
      </c>
      <c r="H11" s="66">
        <v>0</v>
      </c>
      <c r="I11" s="67">
        <v>0</v>
      </c>
      <c r="J11" s="2"/>
      <c r="K11" s="2"/>
      <c r="L11" s="2"/>
      <c r="M11" s="2"/>
      <c r="N11" s="2"/>
      <c r="O11" s="2"/>
    </row>
    <row r="12" spans="1:15" x14ac:dyDescent="0.35">
      <c r="A12" s="4"/>
      <c r="B12" s="23">
        <v>2</v>
      </c>
      <c r="C12" s="56"/>
      <c r="D12" s="60"/>
      <c r="E12" s="68"/>
      <c r="F12" s="69"/>
      <c r="G12" s="56"/>
      <c r="H12" s="70"/>
      <c r="I12" s="71"/>
      <c r="J12" s="2"/>
      <c r="K12" s="2"/>
      <c r="L12" s="2"/>
      <c r="M12" s="2"/>
      <c r="N12" s="2"/>
      <c r="O12" s="2"/>
    </row>
    <row r="13" spans="1:15" ht="27.5" customHeight="1" x14ac:dyDescent="0.35">
      <c r="A13" s="4"/>
      <c r="B13" s="23">
        <v>3</v>
      </c>
      <c r="C13" s="56"/>
      <c r="D13" s="60"/>
      <c r="E13" s="68"/>
      <c r="F13" s="69"/>
      <c r="G13" s="56"/>
      <c r="H13" s="70"/>
      <c r="I13" s="71"/>
      <c r="J13" s="2"/>
      <c r="K13" s="2"/>
      <c r="L13" s="2"/>
      <c r="M13" s="2"/>
      <c r="N13" s="2"/>
      <c r="O13" s="2"/>
    </row>
    <row r="14" spans="1:15" x14ac:dyDescent="0.35">
      <c r="A14" s="4"/>
      <c r="B14" s="23">
        <v>4</v>
      </c>
      <c r="C14" s="56"/>
      <c r="D14" s="60"/>
      <c r="E14" s="68"/>
      <c r="F14" s="69"/>
      <c r="G14" s="56"/>
      <c r="H14" s="70"/>
      <c r="I14" s="71"/>
      <c r="J14" s="2"/>
      <c r="K14" s="2"/>
      <c r="L14" s="2"/>
      <c r="M14" s="2"/>
      <c r="N14" s="2"/>
      <c r="O14" s="2"/>
    </row>
    <row r="15" spans="1:15" x14ac:dyDescent="0.35">
      <c r="A15" s="4"/>
      <c r="B15" s="23">
        <v>5</v>
      </c>
      <c r="C15" s="56"/>
      <c r="D15" s="60"/>
      <c r="E15" s="68"/>
      <c r="F15" s="69"/>
      <c r="G15" s="56"/>
      <c r="H15" s="70"/>
      <c r="I15" s="71"/>
      <c r="J15" s="2"/>
      <c r="K15" s="2"/>
      <c r="L15" s="2"/>
      <c r="M15" s="2"/>
      <c r="N15" s="2"/>
      <c r="O15" s="2"/>
    </row>
    <row r="16" spans="1:15" x14ac:dyDescent="0.35">
      <c r="A16" s="4"/>
      <c r="B16" s="23">
        <v>6</v>
      </c>
      <c r="C16" s="56"/>
      <c r="D16" s="60"/>
      <c r="E16" s="68"/>
      <c r="F16" s="69"/>
      <c r="G16" s="56"/>
      <c r="H16" s="70"/>
      <c r="I16" s="71"/>
      <c r="J16" s="2"/>
      <c r="K16" s="2"/>
      <c r="L16" s="2"/>
      <c r="M16" s="2"/>
      <c r="N16" s="2"/>
      <c r="O16" s="2"/>
    </row>
    <row r="17" spans="1:15" x14ac:dyDescent="0.35">
      <c r="A17" s="4"/>
      <c r="B17" s="23">
        <v>7</v>
      </c>
      <c r="C17" s="56"/>
      <c r="D17" s="60"/>
      <c r="E17" s="68"/>
      <c r="F17" s="69"/>
      <c r="G17" s="56"/>
      <c r="H17" s="70"/>
      <c r="I17" s="71"/>
      <c r="J17" s="2"/>
      <c r="K17" s="2"/>
      <c r="L17" s="2"/>
      <c r="M17" s="2"/>
      <c r="N17" s="2"/>
      <c r="O17" s="2"/>
    </row>
    <row r="18" spans="1:15" x14ac:dyDescent="0.35">
      <c r="A18" s="4"/>
      <c r="B18" s="23">
        <v>8</v>
      </c>
      <c r="C18" s="56"/>
      <c r="D18" s="60"/>
      <c r="E18" s="68"/>
      <c r="F18" s="69"/>
      <c r="G18" s="56"/>
      <c r="H18" s="70"/>
      <c r="I18" s="71"/>
      <c r="J18" s="2"/>
      <c r="K18" s="2"/>
      <c r="L18" s="2"/>
      <c r="M18" s="2"/>
      <c r="N18" s="2"/>
      <c r="O18" s="2"/>
    </row>
    <row r="19" spans="1:15" x14ac:dyDescent="0.35">
      <c r="A19" s="4"/>
      <c r="B19" s="23">
        <v>9</v>
      </c>
      <c r="C19" s="56"/>
      <c r="D19" s="60"/>
      <c r="E19" s="68"/>
      <c r="F19" s="69"/>
      <c r="G19" s="56"/>
      <c r="H19" s="70"/>
      <c r="I19" s="71"/>
      <c r="J19" s="2"/>
      <c r="K19" s="2"/>
      <c r="L19" s="2"/>
      <c r="M19" s="2"/>
      <c r="N19" s="2"/>
      <c r="O19" s="2"/>
    </row>
    <row r="20" spans="1:15" x14ac:dyDescent="0.35">
      <c r="A20" s="4"/>
      <c r="B20" s="23">
        <v>10</v>
      </c>
      <c r="C20" s="56"/>
      <c r="D20" s="60"/>
      <c r="E20" s="68"/>
      <c r="F20" s="69"/>
      <c r="G20" s="56"/>
      <c r="H20" s="70"/>
      <c r="I20" s="71"/>
      <c r="J20" s="2"/>
      <c r="K20" s="2"/>
      <c r="L20" s="2"/>
      <c r="M20" s="2"/>
      <c r="N20" s="2"/>
      <c r="O20" s="2"/>
    </row>
    <row r="21" spans="1:15" x14ac:dyDescent="0.35">
      <c r="A21" s="4"/>
      <c r="B21" s="23">
        <v>11</v>
      </c>
      <c r="C21" s="56"/>
      <c r="D21" s="60"/>
      <c r="E21" s="68"/>
      <c r="F21" s="69"/>
      <c r="G21" s="56"/>
      <c r="H21" s="70"/>
      <c r="I21" s="71"/>
      <c r="J21" s="2"/>
      <c r="K21" s="2"/>
      <c r="L21" s="2"/>
      <c r="M21" s="2"/>
      <c r="N21" s="2"/>
      <c r="O21" s="2"/>
    </row>
    <row r="22" spans="1:15" x14ac:dyDescent="0.35">
      <c r="A22" s="4"/>
      <c r="B22" s="23">
        <v>12</v>
      </c>
      <c r="C22" s="56"/>
      <c r="D22" s="60"/>
      <c r="E22" s="68"/>
      <c r="F22" s="69"/>
      <c r="G22" s="56"/>
      <c r="H22" s="70"/>
      <c r="I22" s="71"/>
      <c r="J22" s="2"/>
      <c r="K22" s="2"/>
      <c r="L22" s="2"/>
      <c r="M22" s="2"/>
      <c r="N22" s="2"/>
      <c r="O22" s="2"/>
    </row>
    <row r="23" spans="1:15" hidden="1" x14ac:dyDescent="0.35">
      <c r="A23" s="4"/>
      <c r="B23" s="4"/>
      <c r="C23" s="4"/>
      <c r="D23" s="4"/>
      <c r="E23" s="4"/>
      <c r="F23" s="4"/>
      <c r="G23" s="4"/>
      <c r="H23" s="4"/>
      <c r="I23" s="4"/>
      <c r="J23" s="2"/>
      <c r="K23" s="2"/>
      <c r="L23" s="2"/>
      <c r="M23" s="2"/>
      <c r="N23" s="2"/>
      <c r="O23" s="2"/>
    </row>
    <row r="24" spans="1:1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idden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9" customFormat="1" hidden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9" customForma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</row>
  </sheetData>
  <mergeCells count="9">
    <mergeCell ref="B9:I9"/>
    <mergeCell ref="B4:G4"/>
    <mergeCell ref="B2:I2"/>
    <mergeCell ref="B5:D5"/>
    <mergeCell ref="B6:D6"/>
    <mergeCell ref="B7:D7"/>
    <mergeCell ref="E5:G5"/>
    <mergeCell ref="E6:G6"/>
    <mergeCell ref="E7:G7"/>
  </mergeCells>
  <conditionalFormatting sqref="G11:G22">
    <cfRule type="cellIs" dxfId="35" priority="4" operator="lessThan">
      <formula>0</formula>
    </cfRule>
  </conditionalFormatting>
  <dataValidations count="1">
    <dataValidation type="list" allowBlank="1" showInputMessage="1" showErrorMessage="1" sqref="E11" xr:uid="{D5A34734-0905-45F8-AB06-0C38C0740428}">
      <formula1>"Poder Executivo Estadual,Poder Legislativo Estadual,Poder Judiciário Estadual,Poderes Legislativo e Judiciário Estadual"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A4F7-FCBB-48EB-ACA0-4CE2676A7C1B}">
  <dimension ref="A1:U30"/>
  <sheetViews>
    <sheetView tabSelected="1" zoomScale="70" zoomScaleNormal="70" workbookViewId="0">
      <selection activeCell="L1" sqref="L1"/>
    </sheetView>
  </sheetViews>
  <sheetFormatPr defaultColWidth="0" defaultRowHeight="28.5" x14ac:dyDescent="0.35"/>
  <cols>
    <col min="1" max="1" width="1.1796875" style="106" customWidth="1"/>
    <col min="2" max="2" width="25.1796875" style="108" bestFit="1" customWidth="1"/>
    <col min="3" max="3" width="54.81640625" style="107" bestFit="1" customWidth="1"/>
    <col min="4" max="4" width="29.6328125" style="107" customWidth="1"/>
    <col min="5" max="5" width="28.36328125" style="107" bestFit="1" customWidth="1"/>
    <col min="6" max="6" width="20" style="75" customWidth="1"/>
    <col min="7" max="7" width="21.6328125" style="75" bestFit="1" customWidth="1"/>
    <col min="8" max="8" width="32.6328125" style="75" bestFit="1" customWidth="1"/>
    <col min="9" max="9" width="30.6328125" style="107" customWidth="1"/>
    <col min="10" max="10" width="27.1796875" style="107" customWidth="1"/>
    <col min="11" max="11" width="11.81640625" style="107" customWidth="1"/>
    <col min="12" max="12" width="15.36328125" style="107" customWidth="1"/>
    <col min="13" max="14" width="25.6328125" style="107" hidden="1" customWidth="1"/>
    <col min="15" max="15" width="17.6328125" style="107" hidden="1" customWidth="1"/>
    <col min="16" max="16" width="24.1796875" style="84" hidden="1" customWidth="1"/>
    <col min="17" max="17" width="43.36328125" style="84" hidden="1" customWidth="1"/>
    <col min="18" max="18" width="25.81640625" style="84" hidden="1" customWidth="1"/>
    <col min="19" max="19" width="26.1796875" style="84" hidden="1" customWidth="1"/>
    <col min="20" max="20" width="8.81640625" style="84" hidden="1" customWidth="1"/>
    <col min="21" max="21" width="8.81640625" style="80" hidden="1" customWidth="1"/>
    <col min="22" max="16384" width="0" style="80" hidden="1"/>
  </cols>
  <sheetData>
    <row r="1" spans="1:20" s="76" customFormat="1" x14ac:dyDescent="0.35">
      <c r="A1" s="73"/>
      <c r="B1" s="74"/>
      <c r="C1" s="73"/>
      <c r="D1" s="73"/>
      <c r="E1" s="73"/>
      <c r="F1" s="75"/>
      <c r="G1" s="75"/>
      <c r="H1" s="75"/>
      <c r="I1" s="73"/>
      <c r="J1" s="75"/>
      <c r="K1" s="73"/>
      <c r="L1" s="73"/>
      <c r="M1" s="73"/>
      <c r="N1" s="73"/>
      <c r="O1" s="73"/>
      <c r="P1" s="75"/>
      <c r="Q1" s="75"/>
      <c r="R1" s="75"/>
      <c r="S1" s="75"/>
      <c r="T1" s="75"/>
    </row>
    <row r="2" spans="1:20" x14ac:dyDescent="0.35">
      <c r="A2" s="77"/>
      <c r="B2" s="121" t="s">
        <v>38</v>
      </c>
      <c r="C2" s="122"/>
      <c r="D2" s="75"/>
      <c r="E2" s="78" t="s">
        <v>0</v>
      </c>
      <c r="F2" s="79">
        <f>IF(Resumo!M2="","",Resumo!M2)</f>
        <v>44655</v>
      </c>
      <c r="G2" s="77"/>
      <c r="H2" s="77"/>
      <c r="I2" s="77"/>
      <c r="J2" s="75"/>
      <c r="K2" s="77"/>
      <c r="L2" s="77"/>
      <c r="M2" s="77"/>
      <c r="N2" s="77"/>
      <c r="O2" s="77"/>
      <c r="P2" s="75"/>
      <c r="Q2" s="75"/>
      <c r="R2" s="75"/>
      <c r="S2" s="75"/>
      <c r="T2" s="75"/>
    </row>
    <row r="3" spans="1:20" x14ac:dyDescent="0.35">
      <c r="A3" s="81"/>
      <c r="B3" s="82">
        <v>1</v>
      </c>
      <c r="C3" s="83" t="s">
        <v>64</v>
      </c>
      <c r="D3" s="75"/>
      <c r="E3" s="75"/>
      <c r="I3" s="77"/>
      <c r="J3" s="81"/>
      <c r="K3" s="75"/>
      <c r="L3" s="75"/>
      <c r="M3" s="75"/>
      <c r="N3" s="75"/>
      <c r="O3" s="75"/>
      <c r="P3" s="75"/>
      <c r="Q3" s="75"/>
      <c r="T3" s="75"/>
    </row>
    <row r="4" spans="1:20" x14ac:dyDescent="0.35">
      <c r="A4" s="81"/>
      <c r="B4" s="85"/>
      <c r="C4" s="81"/>
      <c r="D4" s="81"/>
      <c r="E4" s="75"/>
      <c r="G4" s="81"/>
      <c r="H4" s="81"/>
      <c r="I4" s="81"/>
      <c r="J4" s="81"/>
      <c r="K4" s="81"/>
      <c r="L4" s="75"/>
      <c r="M4" s="75"/>
      <c r="N4" s="75"/>
      <c r="O4" s="81"/>
      <c r="P4" s="75"/>
      <c r="Q4" s="75"/>
      <c r="R4" s="75"/>
      <c r="S4" s="75"/>
      <c r="T4" s="75"/>
    </row>
    <row r="5" spans="1:20" ht="47" customHeight="1" x14ac:dyDescent="0.35">
      <c r="A5" s="81"/>
      <c r="B5" s="123" t="s">
        <v>1</v>
      </c>
      <c r="C5" s="124"/>
      <c r="D5" s="75"/>
      <c r="E5" s="133" t="s">
        <v>2</v>
      </c>
      <c r="F5" s="134"/>
      <c r="G5" s="134"/>
      <c r="I5" s="75"/>
      <c r="J5" s="75"/>
      <c r="K5" s="75"/>
      <c r="L5" s="75"/>
      <c r="M5" s="75"/>
      <c r="N5" s="75"/>
      <c r="O5" s="75"/>
      <c r="P5" s="86"/>
      <c r="Q5" s="75"/>
      <c r="T5" s="75"/>
    </row>
    <row r="6" spans="1:20" ht="29" customHeight="1" x14ac:dyDescent="0.35">
      <c r="A6" s="81"/>
      <c r="B6" s="87" t="s">
        <v>55</v>
      </c>
      <c r="C6" s="88" t="s">
        <v>61</v>
      </c>
      <c r="D6" s="75"/>
      <c r="E6" s="89" t="s">
        <v>12</v>
      </c>
      <c r="F6" s="90" t="s">
        <v>10</v>
      </c>
      <c r="G6" s="91" t="s">
        <v>11</v>
      </c>
      <c r="I6" s="75"/>
      <c r="J6" s="75"/>
      <c r="K6" s="75"/>
      <c r="L6" s="75"/>
      <c r="M6" s="75"/>
      <c r="N6" s="75"/>
      <c r="O6" s="75"/>
      <c r="P6" s="75"/>
      <c r="Q6" s="75"/>
      <c r="T6" s="75"/>
    </row>
    <row r="7" spans="1:20" x14ac:dyDescent="0.35">
      <c r="A7" s="81"/>
      <c r="B7" s="87" t="s">
        <v>24</v>
      </c>
      <c r="C7" s="92">
        <v>45657</v>
      </c>
      <c r="D7" s="75"/>
      <c r="E7" s="89" t="s">
        <v>13</v>
      </c>
      <c r="F7" s="93">
        <v>4</v>
      </c>
      <c r="G7" s="94">
        <v>1</v>
      </c>
      <c r="I7" s="75"/>
      <c r="J7" s="75"/>
      <c r="K7" s="75"/>
      <c r="L7" s="75"/>
      <c r="M7" s="75"/>
      <c r="N7" s="75"/>
      <c r="O7" s="75"/>
      <c r="P7" s="75"/>
      <c r="Q7" s="75"/>
      <c r="T7" s="75"/>
    </row>
    <row r="8" spans="1:20" x14ac:dyDescent="0.35">
      <c r="A8" s="81"/>
      <c r="B8" s="87" t="s">
        <v>54</v>
      </c>
      <c r="C8" s="95" t="s">
        <v>68</v>
      </c>
      <c r="D8" s="75"/>
      <c r="E8" s="89" t="s">
        <v>16</v>
      </c>
      <c r="F8" s="93">
        <v>0</v>
      </c>
      <c r="G8" s="94">
        <f>F8/F7</f>
        <v>0</v>
      </c>
      <c r="I8" s="75"/>
      <c r="J8" s="75"/>
      <c r="K8" s="75"/>
      <c r="L8" s="75"/>
      <c r="M8" s="75"/>
      <c r="N8" s="75"/>
      <c r="O8" s="75"/>
      <c r="P8" s="75"/>
      <c r="Q8" s="75"/>
      <c r="T8" s="75"/>
    </row>
    <row r="9" spans="1:20" x14ac:dyDescent="0.35">
      <c r="A9" s="81"/>
      <c r="B9" s="87" t="s">
        <v>50</v>
      </c>
      <c r="C9" s="96"/>
      <c r="D9" s="75"/>
      <c r="E9" s="75"/>
      <c r="I9" s="75"/>
      <c r="J9" s="75"/>
      <c r="K9" s="75"/>
      <c r="L9" s="75"/>
      <c r="M9" s="75"/>
      <c r="N9" s="75"/>
      <c r="O9" s="75"/>
      <c r="P9" s="75"/>
      <c r="Q9" s="75"/>
      <c r="T9" s="75"/>
    </row>
    <row r="10" spans="1:20" x14ac:dyDescent="0.35">
      <c r="A10" s="81"/>
      <c r="B10" s="125" t="s">
        <v>56</v>
      </c>
      <c r="C10" s="126"/>
      <c r="D10" s="75"/>
      <c r="E10" s="75"/>
      <c r="I10" s="75"/>
      <c r="J10" s="75"/>
      <c r="K10" s="75"/>
      <c r="L10" s="75"/>
      <c r="M10" s="75"/>
      <c r="N10" s="75"/>
      <c r="O10" s="75"/>
      <c r="P10" s="75"/>
      <c r="Q10" s="75"/>
      <c r="T10" s="75"/>
    </row>
    <row r="11" spans="1:20" x14ac:dyDescent="0.35">
      <c r="A11" s="81"/>
      <c r="B11" s="127" t="s">
        <v>67</v>
      </c>
      <c r="C11" s="128"/>
      <c r="D11" s="75"/>
      <c r="E11" s="75"/>
      <c r="I11" s="75"/>
      <c r="J11" s="75"/>
      <c r="K11" s="75"/>
      <c r="L11" s="75"/>
      <c r="M11" s="75"/>
      <c r="N11" s="75"/>
      <c r="O11" s="75"/>
      <c r="P11" s="75"/>
      <c r="Q11" s="75"/>
      <c r="T11" s="75"/>
    </row>
    <row r="12" spans="1:20" x14ac:dyDescent="0.35">
      <c r="A12" s="81"/>
      <c r="B12" s="129"/>
      <c r="C12" s="130"/>
      <c r="D12" s="75"/>
      <c r="E12" s="75"/>
      <c r="I12" s="75"/>
      <c r="J12" s="75"/>
      <c r="K12" s="75"/>
      <c r="L12" s="75"/>
      <c r="M12" s="75"/>
      <c r="N12" s="75"/>
      <c r="O12" s="75"/>
      <c r="P12" s="75"/>
      <c r="Q12" s="75"/>
      <c r="T12" s="75"/>
    </row>
    <row r="13" spans="1:20" x14ac:dyDescent="0.35">
      <c r="A13" s="81"/>
      <c r="B13" s="129"/>
      <c r="C13" s="130"/>
      <c r="D13" s="75"/>
      <c r="E13" s="75"/>
      <c r="I13" s="75"/>
      <c r="J13" s="75"/>
      <c r="K13" s="75"/>
      <c r="L13" s="75"/>
      <c r="M13" s="75"/>
      <c r="N13" s="75"/>
      <c r="O13" s="75"/>
      <c r="P13" s="75"/>
      <c r="Q13" s="75"/>
      <c r="T13" s="75"/>
    </row>
    <row r="14" spans="1:20" x14ac:dyDescent="0.35">
      <c r="A14" s="81"/>
      <c r="B14" s="129"/>
      <c r="C14" s="130"/>
      <c r="D14" s="75"/>
      <c r="E14" s="75"/>
      <c r="I14" s="75"/>
      <c r="J14" s="75"/>
      <c r="K14" s="75"/>
      <c r="L14" s="75"/>
      <c r="M14" s="75"/>
      <c r="N14" s="75"/>
      <c r="O14" s="75"/>
      <c r="P14" s="75"/>
      <c r="Q14" s="75"/>
      <c r="T14" s="75"/>
    </row>
    <row r="15" spans="1:20" x14ac:dyDescent="0.35">
      <c r="A15" s="81"/>
      <c r="B15" s="131"/>
      <c r="C15" s="132"/>
      <c r="D15" s="75"/>
      <c r="E15" s="75"/>
      <c r="I15" s="75"/>
      <c r="J15" s="75"/>
      <c r="K15" s="75"/>
      <c r="L15" s="75"/>
      <c r="M15" s="75"/>
      <c r="N15" s="75"/>
      <c r="O15" s="75"/>
      <c r="P15" s="75"/>
      <c r="Q15" s="75"/>
      <c r="T15" s="75"/>
    </row>
    <row r="16" spans="1:20" x14ac:dyDescent="0.35">
      <c r="A16" s="81"/>
      <c r="B16" s="85"/>
      <c r="C16" s="97"/>
      <c r="D16" s="97"/>
      <c r="E16" s="97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x14ac:dyDescent="0.35">
      <c r="A17" s="81"/>
      <c r="B17" s="118" t="s">
        <v>39</v>
      </c>
      <c r="C17" s="119"/>
      <c r="D17" s="119"/>
      <c r="E17" s="119"/>
      <c r="F17" s="119"/>
      <c r="G17" s="119"/>
      <c r="H17" s="119"/>
      <c r="I17" s="119"/>
      <c r="J17" s="120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31" x14ac:dyDescent="0.35">
      <c r="A18" s="81"/>
      <c r="B18" s="89" t="s">
        <v>14</v>
      </c>
      <c r="C18" s="89" t="s">
        <v>57</v>
      </c>
      <c r="D18" s="89" t="s">
        <v>60</v>
      </c>
      <c r="E18" s="89" t="s">
        <v>8</v>
      </c>
      <c r="F18" s="89" t="s">
        <v>41</v>
      </c>
      <c r="G18" s="89" t="s">
        <v>58</v>
      </c>
      <c r="H18" s="89" t="s">
        <v>51</v>
      </c>
      <c r="I18" s="89" t="s">
        <v>15</v>
      </c>
      <c r="J18" s="89" t="s">
        <v>43</v>
      </c>
      <c r="K18" s="75"/>
      <c r="L18" s="75"/>
      <c r="M18" s="75"/>
      <c r="N18" s="75"/>
      <c r="O18" s="75"/>
      <c r="P18" s="98"/>
      <c r="Q18" s="75"/>
      <c r="R18" s="75"/>
      <c r="S18" s="75"/>
      <c r="T18" s="75"/>
    </row>
    <row r="19" spans="1:20" x14ac:dyDescent="0.35">
      <c r="A19" s="81"/>
      <c r="B19" s="99">
        <v>1</v>
      </c>
      <c r="C19" s="100" t="s">
        <v>65</v>
      </c>
      <c r="D19" s="101" t="s">
        <v>66</v>
      </c>
      <c r="E19" s="101">
        <v>44926</v>
      </c>
      <c r="F19" s="102"/>
      <c r="G19" s="103"/>
      <c r="H19" s="104" t="str">
        <f>IF(G19="","",DATEDIF(E19,G19,"m"))</f>
        <v/>
      </c>
      <c r="I19" s="102"/>
      <c r="J19" s="103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x14ac:dyDescent="0.35">
      <c r="A20" s="81"/>
      <c r="B20" s="99">
        <v>2</v>
      </c>
      <c r="C20" s="105" t="s">
        <v>69</v>
      </c>
      <c r="D20" s="101" t="s">
        <v>53</v>
      </c>
      <c r="E20" s="101">
        <v>45107</v>
      </c>
      <c r="F20" s="101"/>
      <c r="G20" s="103"/>
      <c r="H20" s="104" t="str">
        <f t="shared" ref="H20:H22" si="0">IF(G20="","",DATEDIF(E20,G20,"m"))</f>
        <v/>
      </c>
      <c r="I20" s="102"/>
      <c r="J20" s="103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0" x14ac:dyDescent="0.35">
      <c r="A21" s="81"/>
      <c r="B21" s="99">
        <v>3</v>
      </c>
      <c r="C21" s="105" t="s">
        <v>70</v>
      </c>
      <c r="D21" s="101" t="s">
        <v>71</v>
      </c>
      <c r="E21" s="101">
        <v>45291</v>
      </c>
      <c r="F21" s="102"/>
      <c r="G21" s="103"/>
      <c r="H21" s="104" t="str">
        <f t="shared" si="0"/>
        <v/>
      </c>
      <c r="I21" s="102"/>
      <c r="J21" s="103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0" x14ac:dyDescent="0.35">
      <c r="A22" s="81"/>
      <c r="B22" s="99">
        <v>4</v>
      </c>
      <c r="C22" s="105" t="s">
        <v>72</v>
      </c>
      <c r="D22" s="101" t="s">
        <v>71</v>
      </c>
      <c r="E22" s="101">
        <v>45657</v>
      </c>
      <c r="F22" s="102"/>
      <c r="G22" s="103"/>
      <c r="H22" s="104" t="str">
        <f t="shared" si="0"/>
        <v/>
      </c>
      <c r="I22" s="102"/>
      <c r="J22" s="103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0" x14ac:dyDescent="0.35">
      <c r="A23" s="81"/>
      <c r="B23" s="85"/>
      <c r="C23" s="81"/>
      <c r="D23" s="81"/>
      <c r="E23" s="81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x14ac:dyDescent="0.35">
      <c r="B24" s="85"/>
      <c r="C24" s="81"/>
      <c r="D24" s="81"/>
      <c r="E24" s="81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x14ac:dyDescent="0.35">
      <c r="B25" s="85"/>
      <c r="C25" s="81"/>
      <c r="D25" s="81"/>
      <c r="E25" s="81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1:20" x14ac:dyDescent="0.35">
      <c r="B26" s="85"/>
      <c r="C26" s="81"/>
      <c r="D26" s="81"/>
      <c r="E26" s="81"/>
      <c r="I26" s="81"/>
      <c r="J26" s="81"/>
      <c r="K26" s="81"/>
      <c r="L26" s="81"/>
      <c r="M26" s="81"/>
      <c r="N26" s="81"/>
      <c r="O26" s="81"/>
    </row>
    <row r="27" spans="1:20" x14ac:dyDescent="0.35">
      <c r="B27" s="85"/>
      <c r="C27" s="81"/>
      <c r="D27" s="81"/>
      <c r="E27" s="81"/>
      <c r="I27" s="81"/>
      <c r="J27" s="81"/>
      <c r="K27" s="81"/>
      <c r="L27" s="81"/>
      <c r="M27" s="81"/>
      <c r="N27" s="81"/>
      <c r="O27" s="81"/>
    </row>
    <row r="28" spans="1:20" x14ac:dyDescent="0.35">
      <c r="B28" s="74"/>
      <c r="C28" s="73"/>
      <c r="D28" s="73"/>
      <c r="E28" s="73"/>
      <c r="I28" s="73"/>
      <c r="J28" s="73"/>
      <c r="K28" s="73"/>
      <c r="L28" s="73"/>
      <c r="M28" s="73"/>
      <c r="N28" s="73"/>
      <c r="O28" s="73"/>
    </row>
    <row r="29" spans="1:20" x14ac:dyDescent="0.35">
      <c r="B29" s="74"/>
      <c r="C29" s="73"/>
      <c r="D29" s="73"/>
      <c r="E29" s="73"/>
      <c r="I29" s="73"/>
      <c r="J29" s="73"/>
      <c r="K29" s="73"/>
      <c r="L29" s="73"/>
    </row>
    <row r="30" spans="1:20" x14ac:dyDescent="0.35">
      <c r="A30" s="73"/>
      <c r="B30" s="74"/>
      <c r="C30" s="73"/>
      <c r="D30" s="73"/>
      <c r="E30" s="73"/>
      <c r="I30" s="73"/>
      <c r="J30" s="73"/>
      <c r="K30" s="73"/>
      <c r="L30" s="73"/>
    </row>
  </sheetData>
  <sheetProtection algorithmName="SHA-512" hashValue="JnHoHnyLNX3CD8MI7UFdEjfilfUxn71ZTEL4juWFIw//U3QOVvGsqYYpKaKrgCGUkkX3HWmBltfvTQA0ljvA+g==" saltValue="sX6bgBkdjvR3AaJEKlOWKw==" spinCount="100000" sheet="1" objects="1" scenarios="1"/>
  <mergeCells count="6">
    <mergeCell ref="B17:J17"/>
    <mergeCell ref="B2:C2"/>
    <mergeCell ref="B5:C5"/>
    <mergeCell ref="B10:C10"/>
    <mergeCell ref="B11:C15"/>
    <mergeCell ref="E5:G5"/>
  </mergeCells>
  <conditionalFormatting sqref="C19">
    <cfRule type="containsBlanks" dxfId="34" priority="3">
      <formula>LEN(TRIM(C19))=0</formula>
    </cfRule>
  </conditionalFormatting>
  <conditionalFormatting sqref="H19:H22">
    <cfRule type="containsBlanks" priority="1" stopIfTrue="1">
      <formula>LEN(TRIM(H19))=0</formula>
    </cfRule>
    <cfRule type="cellIs" dxfId="33" priority="2" operator="greaterThan">
      <formula>0</formula>
    </cfRule>
  </conditionalFormatting>
  <dataValidations count="1">
    <dataValidation type="list" allowBlank="1" showInputMessage="1" showErrorMessage="1" sqref="C9" xr:uid="{C604E412-D566-4054-97A8-7F05AC6D503D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H19:H22 F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A8D0-E601-46CC-AA75-73BE1AA7B831}">
  <dimension ref="A1:U30"/>
  <sheetViews>
    <sheetView zoomScale="70" zoomScaleNormal="70" workbookViewId="0">
      <selection activeCell="D21" sqref="D21"/>
    </sheetView>
  </sheetViews>
  <sheetFormatPr defaultColWidth="0" defaultRowHeight="28.5" x14ac:dyDescent="0.35"/>
  <cols>
    <col min="1" max="1" width="1.1796875" style="106" customWidth="1"/>
    <col min="2" max="2" width="25.1796875" style="108" bestFit="1" customWidth="1"/>
    <col min="3" max="3" width="54.81640625" style="107" bestFit="1" customWidth="1"/>
    <col min="4" max="4" width="29.6328125" style="107" customWidth="1"/>
    <col min="5" max="5" width="28.36328125" style="107" bestFit="1" customWidth="1"/>
    <col min="6" max="6" width="20" style="75" customWidth="1"/>
    <col min="7" max="7" width="21.6328125" style="75" bestFit="1" customWidth="1"/>
    <col min="8" max="8" width="32.6328125" style="75" bestFit="1" customWidth="1"/>
    <col min="9" max="9" width="30.6328125" style="107" customWidth="1"/>
    <col min="10" max="10" width="27.1796875" style="107" customWidth="1"/>
    <col min="11" max="11" width="11.81640625" style="107" customWidth="1"/>
    <col min="12" max="12" width="15.36328125" style="107" customWidth="1"/>
    <col min="13" max="14" width="25.6328125" style="107" hidden="1" customWidth="1"/>
    <col min="15" max="15" width="17.6328125" style="107" hidden="1" customWidth="1"/>
    <col min="16" max="16" width="24.1796875" style="84" hidden="1" customWidth="1"/>
    <col min="17" max="17" width="43.36328125" style="84" hidden="1" customWidth="1"/>
    <col min="18" max="18" width="25.81640625" style="84" hidden="1" customWidth="1"/>
    <col min="19" max="19" width="26.1796875" style="84" hidden="1" customWidth="1"/>
    <col min="20" max="20" width="8.81640625" style="84" hidden="1" customWidth="1"/>
    <col min="21" max="21" width="8.81640625" style="80" hidden="1" customWidth="1"/>
    <col min="22" max="16384" width="0" style="80" hidden="1"/>
  </cols>
  <sheetData>
    <row r="1" spans="1:20" s="76" customFormat="1" x14ac:dyDescent="0.35">
      <c r="A1" s="73"/>
      <c r="B1" s="74"/>
      <c r="C1" s="73"/>
      <c r="D1" s="73"/>
      <c r="E1" s="73"/>
      <c r="F1" s="75"/>
      <c r="G1" s="75"/>
      <c r="H1" s="75"/>
      <c r="I1" s="73"/>
      <c r="J1" s="75"/>
      <c r="K1" s="73"/>
      <c r="L1" s="73"/>
      <c r="M1" s="73"/>
      <c r="N1" s="73"/>
      <c r="O1" s="73"/>
      <c r="P1" s="75"/>
      <c r="Q1" s="75"/>
      <c r="R1" s="75"/>
      <c r="S1" s="75"/>
      <c r="T1" s="75"/>
    </row>
    <row r="2" spans="1:20" x14ac:dyDescent="0.35">
      <c r="A2" s="77"/>
      <c r="B2" s="121" t="s">
        <v>38</v>
      </c>
      <c r="C2" s="122"/>
      <c r="D2" s="75"/>
      <c r="E2" s="78" t="s">
        <v>0</v>
      </c>
      <c r="F2" s="79">
        <f>IF(Resumo!M2="","",Resumo!M2)</f>
        <v>44655</v>
      </c>
      <c r="G2" s="77"/>
      <c r="H2" s="77"/>
      <c r="I2" s="77"/>
      <c r="J2" s="75"/>
      <c r="K2" s="77"/>
      <c r="L2" s="77"/>
      <c r="M2" s="77"/>
      <c r="N2" s="77"/>
      <c r="O2" s="77"/>
      <c r="P2" s="75"/>
      <c r="Q2" s="75"/>
      <c r="R2" s="75"/>
      <c r="S2" s="75"/>
      <c r="T2" s="75"/>
    </row>
    <row r="3" spans="1:20" x14ac:dyDescent="0.35">
      <c r="A3" s="81"/>
      <c r="B3" s="82">
        <v>1</v>
      </c>
      <c r="C3" s="83" t="s">
        <v>73</v>
      </c>
      <c r="D3" s="75"/>
      <c r="E3" s="75"/>
      <c r="I3" s="77"/>
      <c r="J3" s="81"/>
      <c r="K3" s="75"/>
      <c r="L3" s="75"/>
      <c r="M3" s="75"/>
      <c r="N3" s="75"/>
      <c r="O3" s="75"/>
      <c r="P3" s="75"/>
      <c r="Q3" s="75"/>
      <c r="T3" s="75"/>
    </row>
    <row r="4" spans="1:20" x14ac:dyDescent="0.35">
      <c r="A4" s="81"/>
      <c r="B4" s="85"/>
      <c r="C4" s="81"/>
      <c r="D4" s="81"/>
      <c r="E4" s="75"/>
      <c r="G4" s="81"/>
      <c r="H4" s="81"/>
      <c r="I4" s="81"/>
      <c r="J4" s="81"/>
      <c r="K4" s="81"/>
      <c r="L4" s="75"/>
      <c r="M4" s="75"/>
      <c r="N4" s="75"/>
      <c r="O4" s="81"/>
      <c r="P4" s="75"/>
      <c r="Q4" s="75"/>
      <c r="R4" s="75"/>
      <c r="S4" s="75"/>
      <c r="T4" s="75"/>
    </row>
    <row r="5" spans="1:20" ht="47" customHeight="1" x14ac:dyDescent="0.35">
      <c r="A5" s="81"/>
      <c r="B5" s="123" t="s">
        <v>1</v>
      </c>
      <c r="C5" s="124"/>
      <c r="D5" s="75"/>
      <c r="E5" s="133" t="s">
        <v>2</v>
      </c>
      <c r="F5" s="134"/>
      <c r="G5" s="134"/>
      <c r="I5" s="75"/>
      <c r="J5" s="75"/>
      <c r="K5" s="75"/>
      <c r="L5" s="75"/>
      <c r="M5" s="75"/>
      <c r="N5" s="75"/>
      <c r="O5" s="75"/>
      <c r="P5" s="86"/>
      <c r="Q5" s="75"/>
      <c r="T5" s="75"/>
    </row>
    <row r="6" spans="1:20" ht="29" customHeight="1" x14ac:dyDescent="0.35">
      <c r="A6" s="81"/>
      <c r="B6" s="87" t="s">
        <v>55</v>
      </c>
      <c r="C6" s="88" t="s">
        <v>61</v>
      </c>
      <c r="D6" s="75"/>
      <c r="E6" s="89" t="s">
        <v>12</v>
      </c>
      <c r="F6" s="90" t="s">
        <v>10</v>
      </c>
      <c r="G6" s="91" t="s">
        <v>11</v>
      </c>
      <c r="I6" s="75"/>
      <c r="J6" s="75"/>
      <c r="K6" s="75"/>
      <c r="L6" s="75"/>
      <c r="M6" s="75"/>
      <c r="N6" s="75"/>
      <c r="O6" s="75"/>
      <c r="P6" s="75"/>
      <c r="Q6" s="75"/>
      <c r="T6" s="75"/>
    </row>
    <row r="7" spans="1:20" x14ac:dyDescent="0.35">
      <c r="A7" s="81"/>
      <c r="B7" s="87" t="s">
        <v>24</v>
      </c>
      <c r="C7" s="92">
        <v>47483</v>
      </c>
      <c r="D7" s="75"/>
      <c r="E7" s="89" t="s">
        <v>13</v>
      </c>
      <c r="F7" s="93">
        <v>9</v>
      </c>
      <c r="G7" s="94">
        <v>1</v>
      </c>
      <c r="I7" s="75"/>
      <c r="J7" s="75"/>
      <c r="K7" s="75"/>
      <c r="L7" s="75"/>
      <c r="M7" s="75"/>
      <c r="N7" s="75"/>
      <c r="O7" s="75"/>
      <c r="P7" s="75"/>
      <c r="Q7" s="75"/>
      <c r="T7" s="75"/>
    </row>
    <row r="8" spans="1:20" ht="31" x14ac:dyDescent="0.35">
      <c r="A8" s="81"/>
      <c r="B8" s="87" t="s">
        <v>54</v>
      </c>
      <c r="C8" s="95" t="s">
        <v>74</v>
      </c>
      <c r="D8" s="75"/>
      <c r="E8" s="89" t="s">
        <v>16</v>
      </c>
      <c r="F8" s="93">
        <v>0</v>
      </c>
      <c r="G8" s="94">
        <f>F8/F7</f>
        <v>0</v>
      </c>
      <c r="I8" s="75"/>
      <c r="J8" s="75"/>
      <c r="K8" s="75"/>
      <c r="L8" s="75"/>
      <c r="M8" s="75"/>
      <c r="N8" s="75"/>
      <c r="O8" s="75"/>
      <c r="P8" s="75"/>
      <c r="Q8" s="75"/>
      <c r="T8" s="75"/>
    </row>
    <row r="9" spans="1:20" x14ac:dyDescent="0.35">
      <c r="A9" s="81"/>
      <c r="B9" s="87" t="s">
        <v>50</v>
      </c>
      <c r="C9" s="96"/>
      <c r="D9" s="75"/>
      <c r="E9" s="75"/>
      <c r="I9" s="75"/>
      <c r="J9" s="75"/>
      <c r="K9" s="75"/>
      <c r="L9" s="75"/>
      <c r="M9" s="75"/>
      <c r="N9" s="75"/>
      <c r="O9" s="75"/>
      <c r="P9" s="75"/>
      <c r="Q9" s="75"/>
      <c r="T9" s="75"/>
    </row>
    <row r="10" spans="1:20" x14ac:dyDescent="0.35">
      <c r="A10" s="81"/>
      <c r="B10" s="125" t="s">
        <v>56</v>
      </c>
      <c r="C10" s="126"/>
      <c r="D10" s="75"/>
      <c r="E10" s="75"/>
      <c r="I10" s="75"/>
      <c r="J10" s="75"/>
      <c r="K10" s="75"/>
      <c r="L10" s="75"/>
      <c r="M10" s="75"/>
      <c r="N10" s="75"/>
      <c r="O10" s="75"/>
      <c r="P10" s="75"/>
      <c r="Q10" s="75"/>
      <c r="T10" s="75"/>
    </row>
    <row r="11" spans="1:20" x14ac:dyDescent="0.35">
      <c r="A11" s="81"/>
      <c r="B11" s="127" t="s">
        <v>75</v>
      </c>
      <c r="C11" s="128"/>
      <c r="D11" s="75"/>
      <c r="E11" s="75"/>
      <c r="I11" s="75"/>
      <c r="J11" s="75"/>
      <c r="K11" s="75"/>
      <c r="L11" s="75"/>
      <c r="M11" s="75"/>
      <c r="N11" s="75"/>
      <c r="O11" s="75"/>
      <c r="P11" s="75"/>
      <c r="Q11" s="75"/>
      <c r="T11" s="75"/>
    </row>
    <row r="12" spans="1:20" x14ac:dyDescent="0.35">
      <c r="A12" s="81"/>
      <c r="B12" s="129"/>
      <c r="C12" s="130"/>
      <c r="D12" s="75"/>
      <c r="E12" s="75"/>
      <c r="I12" s="75"/>
      <c r="J12" s="75"/>
      <c r="K12" s="75"/>
      <c r="L12" s="75"/>
      <c r="M12" s="75"/>
      <c r="N12" s="75"/>
      <c r="O12" s="75"/>
      <c r="P12" s="75"/>
      <c r="Q12" s="75"/>
      <c r="T12" s="75"/>
    </row>
    <row r="13" spans="1:20" x14ac:dyDescent="0.35">
      <c r="A13" s="81"/>
      <c r="B13" s="129"/>
      <c r="C13" s="130"/>
      <c r="D13" s="75"/>
      <c r="E13" s="75"/>
      <c r="I13" s="75"/>
      <c r="J13" s="75"/>
      <c r="K13" s="75"/>
      <c r="L13" s="75"/>
      <c r="M13" s="75"/>
      <c r="N13" s="75"/>
      <c r="O13" s="75"/>
      <c r="P13" s="75"/>
      <c r="Q13" s="75"/>
      <c r="T13" s="75"/>
    </row>
    <row r="14" spans="1:20" x14ac:dyDescent="0.35">
      <c r="A14" s="81"/>
      <c r="B14" s="129"/>
      <c r="C14" s="130"/>
      <c r="D14" s="75"/>
      <c r="E14" s="75"/>
      <c r="I14" s="75"/>
      <c r="J14" s="75"/>
      <c r="K14" s="75"/>
      <c r="L14" s="75"/>
      <c r="M14" s="75"/>
      <c r="N14" s="75"/>
      <c r="O14" s="75"/>
      <c r="P14" s="75"/>
      <c r="Q14" s="75"/>
      <c r="T14" s="75"/>
    </row>
    <row r="15" spans="1:20" x14ac:dyDescent="0.35">
      <c r="A15" s="81"/>
      <c r="B15" s="131"/>
      <c r="C15" s="132"/>
      <c r="D15" s="75"/>
      <c r="E15" s="75"/>
      <c r="I15" s="75"/>
      <c r="J15" s="75"/>
      <c r="K15" s="75"/>
      <c r="L15" s="75"/>
      <c r="M15" s="75"/>
      <c r="N15" s="75"/>
      <c r="O15" s="75"/>
      <c r="P15" s="75"/>
      <c r="Q15" s="75"/>
      <c r="T15" s="75"/>
    </row>
    <row r="16" spans="1:20" x14ac:dyDescent="0.35">
      <c r="A16" s="81"/>
      <c r="B16" s="85"/>
      <c r="C16" s="97"/>
      <c r="D16" s="97"/>
      <c r="E16" s="97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x14ac:dyDescent="0.35">
      <c r="A17" s="81"/>
      <c r="B17" s="118" t="s">
        <v>39</v>
      </c>
      <c r="C17" s="119"/>
      <c r="D17" s="119"/>
      <c r="E17" s="119"/>
      <c r="F17" s="119"/>
      <c r="G17" s="119"/>
      <c r="H17" s="119"/>
      <c r="I17" s="119"/>
      <c r="J17" s="120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31" x14ac:dyDescent="0.35">
      <c r="A18" s="81"/>
      <c r="B18" s="89" t="s">
        <v>14</v>
      </c>
      <c r="C18" s="89" t="s">
        <v>57</v>
      </c>
      <c r="D18" s="89" t="s">
        <v>60</v>
      </c>
      <c r="E18" s="89" t="s">
        <v>8</v>
      </c>
      <c r="F18" s="89" t="s">
        <v>41</v>
      </c>
      <c r="G18" s="89" t="s">
        <v>58</v>
      </c>
      <c r="H18" s="89" t="s">
        <v>51</v>
      </c>
      <c r="I18" s="89" t="s">
        <v>15</v>
      </c>
      <c r="J18" s="89" t="s">
        <v>43</v>
      </c>
      <c r="K18" s="75"/>
      <c r="L18" s="75"/>
      <c r="M18" s="75"/>
      <c r="N18" s="75"/>
      <c r="O18" s="75"/>
      <c r="P18" s="98"/>
      <c r="Q18" s="75"/>
      <c r="R18" s="75"/>
      <c r="S18" s="75"/>
      <c r="T18" s="75"/>
    </row>
    <row r="19" spans="1:20" ht="31" x14ac:dyDescent="0.35">
      <c r="A19" s="81"/>
      <c r="B19" s="99">
        <v>1</v>
      </c>
      <c r="C19" s="100" t="s">
        <v>76</v>
      </c>
      <c r="D19" s="101" t="s">
        <v>71</v>
      </c>
      <c r="E19" s="101">
        <v>45291</v>
      </c>
      <c r="F19" s="102"/>
      <c r="G19" s="103"/>
      <c r="H19" s="104" t="str">
        <f>IF(G19="","",DATEDIF(E19,G19,"m"))</f>
        <v/>
      </c>
      <c r="I19" s="102"/>
      <c r="J19" s="103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31" x14ac:dyDescent="0.35">
      <c r="A20" s="81"/>
      <c r="B20" s="99">
        <v>2</v>
      </c>
      <c r="C20" s="100" t="s">
        <v>77</v>
      </c>
      <c r="D20" s="101" t="s">
        <v>71</v>
      </c>
      <c r="E20" s="101">
        <v>45657</v>
      </c>
      <c r="F20" s="101"/>
      <c r="G20" s="103"/>
      <c r="H20" s="104" t="str">
        <f t="shared" ref="H20:H21" si="0">IF(G20="","",DATEDIF(E20,G20,"m"))</f>
        <v/>
      </c>
      <c r="I20" s="102"/>
      <c r="J20" s="103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0" ht="31" x14ac:dyDescent="0.35">
      <c r="A21" s="81"/>
      <c r="B21" s="99">
        <v>3</v>
      </c>
      <c r="C21" s="105" t="s">
        <v>78</v>
      </c>
      <c r="D21" s="101" t="s">
        <v>79</v>
      </c>
      <c r="E21" s="101">
        <v>45657</v>
      </c>
      <c r="F21" s="102"/>
      <c r="G21" s="103"/>
      <c r="H21" s="104" t="str">
        <f t="shared" si="0"/>
        <v/>
      </c>
      <c r="I21" s="102"/>
      <c r="J21" s="103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0" ht="31" x14ac:dyDescent="0.35">
      <c r="A22" s="81"/>
      <c r="B22" s="99">
        <v>4</v>
      </c>
      <c r="C22" s="105" t="s">
        <v>78</v>
      </c>
      <c r="D22" s="101" t="s">
        <v>79</v>
      </c>
      <c r="E22" s="101">
        <v>46022</v>
      </c>
      <c r="F22" s="102"/>
      <c r="G22" s="103"/>
      <c r="H22" s="104" t="str">
        <f t="shared" ref="H22:H26" si="1">IF(G22="","",DATEDIF(E22,G22,"m"))</f>
        <v/>
      </c>
      <c r="I22" s="102"/>
      <c r="J22" s="103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0" ht="31" x14ac:dyDescent="0.35">
      <c r="A23" s="81"/>
      <c r="B23" s="99">
        <v>5</v>
      </c>
      <c r="C23" s="105" t="s">
        <v>78</v>
      </c>
      <c r="D23" s="101" t="s">
        <v>79</v>
      </c>
      <c r="E23" s="101">
        <v>46387</v>
      </c>
      <c r="F23" s="102"/>
      <c r="G23" s="103"/>
      <c r="H23" s="104" t="str">
        <f t="shared" si="1"/>
        <v/>
      </c>
      <c r="I23" s="102"/>
      <c r="J23" s="103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31" x14ac:dyDescent="0.35">
      <c r="B24" s="99">
        <v>6</v>
      </c>
      <c r="C24" s="105" t="s">
        <v>78</v>
      </c>
      <c r="D24" s="101" t="s">
        <v>79</v>
      </c>
      <c r="E24" s="101">
        <v>46752</v>
      </c>
      <c r="F24" s="102"/>
      <c r="G24" s="103"/>
      <c r="H24" s="104" t="str">
        <f t="shared" si="1"/>
        <v/>
      </c>
      <c r="I24" s="102"/>
      <c r="J24" s="103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31" x14ac:dyDescent="0.35">
      <c r="B25" s="99">
        <v>7</v>
      </c>
      <c r="C25" s="105" t="s">
        <v>78</v>
      </c>
      <c r="D25" s="101" t="s">
        <v>79</v>
      </c>
      <c r="E25" s="101">
        <v>47118</v>
      </c>
      <c r="F25" s="102"/>
      <c r="G25" s="103"/>
      <c r="H25" s="104" t="str">
        <f t="shared" si="1"/>
        <v/>
      </c>
      <c r="I25" s="102"/>
      <c r="J25" s="103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1:20" ht="31" x14ac:dyDescent="0.35">
      <c r="B26" s="99">
        <v>8</v>
      </c>
      <c r="C26" s="105" t="s">
        <v>78</v>
      </c>
      <c r="D26" s="101" t="s">
        <v>79</v>
      </c>
      <c r="E26" s="101">
        <v>47483</v>
      </c>
      <c r="F26" s="102"/>
      <c r="G26" s="103"/>
      <c r="H26" s="104" t="str">
        <f t="shared" si="1"/>
        <v/>
      </c>
      <c r="I26" s="102"/>
      <c r="J26" s="103"/>
      <c r="K26" s="81"/>
      <c r="L26" s="81"/>
      <c r="M26" s="81"/>
      <c r="N26" s="81"/>
      <c r="O26" s="81"/>
    </row>
    <row r="27" spans="1:20" x14ac:dyDescent="0.35">
      <c r="B27" s="99">
        <v>9</v>
      </c>
      <c r="C27" s="105" t="s">
        <v>78</v>
      </c>
      <c r="D27" s="101" t="s">
        <v>71</v>
      </c>
      <c r="E27" s="101">
        <v>47664</v>
      </c>
      <c r="F27" s="102"/>
      <c r="G27" s="103"/>
      <c r="H27" s="104" t="str">
        <f t="shared" ref="H27" si="2">IF(G27="","",DATEDIF(E27,G27,"m"))</f>
        <v/>
      </c>
      <c r="I27" s="102"/>
      <c r="J27" s="103"/>
      <c r="K27" s="81"/>
      <c r="L27" s="81"/>
      <c r="M27" s="81"/>
      <c r="N27" s="81"/>
      <c r="O27" s="81"/>
    </row>
    <row r="28" spans="1:20" x14ac:dyDescent="0.35">
      <c r="B28" s="74"/>
      <c r="C28" s="73"/>
      <c r="D28" s="73"/>
      <c r="E28" s="73"/>
      <c r="I28" s="73"/>
      <c r="J28" s="73"/>
      <c r="K28" s="73"/>
      <c r="L28" s="73"/>
      <c r="M28" s="73"/>
      <c r="N28" s="73"/>
      <c r="O28" s="73"/>
    </row>
    <row r="29" spans="1:20" x14ac:dyDescent="0.35">
      <c r="B29" s="74"/>
      <c r="C29" s="73"/>
      <c r="D29" s="73"/>
      <c r="E29" s="73"/>
      <c r="I29" s="73"/>
      <c r="J29" s="73"/>
      <c r="K29" s="73"/>
      <c r="L29" s="73"/>
    </row>
    <row r="30" spans="1:20" x14ac:dyDescent="0.35">
      <c r="A30" s="73"/>
      <c r="B30" s="74"/>
      <c r="C30" s="73"/>
      <c r="D30" s="73"/>
      <c r="E30" s="73"/>
      <c r="I30" s="73"/>
      <c r="J30" s="73"/>
      <c r="K30" s="73"/>
      <c r="L30" s="73"/>
    </row>
  </sheetData>
  <sheetProtection algorithmName="SHA-512" hashValue="jZx2bGqtGfKfBKimByGt1lexQljFq+bTAHDgeeSIxURajq6xOAq2MQCi8q4x9N90lPCL9axkwyao8RrNapS64g==" saltValue="pBRroKq6o+HjZ9JzwJVzNQ==" spinCount="100000" sheet="1" objects="1" scenarios="1"/>
  <mergeCells count="6">
    <mergeCell ref="B17:J17"/>
    <mergeCell ref="B2:C2"/>
    <mergeCell ref="B5:C5"/>
    <mergeCell ref="E5:G5"/>
    <mergeCell ref="B10:C10"/>
    <mergeCell ref="B11:C15"/>
  </mergeCells>
  <conditionalFormatting sqref="C19">
    <cfRule type="containsBlanks" dxfId="32" priority="16">
      <formula>LEN(TRIM(C19))=0</formula>
    </cfRule>
  </conditionalFormatting>
  <conditionalFormatting sqref="H19:H21">
    <cfRule type="containsBlanks" priority="14" stopIfTrue="1">
      <formula>LEN(TRIM(H19))=0</formula>
    </cfRule>
    <cfRule type="cellIs" dxfId="31" priority="15" operator="greaterThan">
      <formula>0</formula>
    </cfRule>
  </conditionalFormatting>
  <conditionalFormatting sqref="C20">
    <cfRule type="containsBlanks" dxfId="30" priority="13">
      <formula>LEN(TRIM(C20))=0</formula>
    </cfRule>
  </conditionalFormatting>
  <conditionalFormatting sqref="H22">
    <cfRule type="containsBlanks" priority="11" stopIfTrue="1">
      <formula>LEN(TRIM(H22))=0</formula>
    </cfRule>
    <cfRule type="cellIs" dxfId="29" priority="12" operator="greaterThan">
      <formula>0</formula>
    </cfRule>
  </conditionalFormatting>
  <conditionalFormatting sqref="H23">
    <cfRule type="containsBlanks" priority="9" stopIfTrue="1">
      <formula>LEN(TRIM(H23))=0</formula>
    </cfRule>
    <cfRule type="cellIs" dxfId="28" priority="10" operator="greaterThan">
      <formula>0</formula>
    </cfRule>
  </conditionalFormatting>
  <conditionalFormatting sqref="H24">
    <cfRule type="containsBlanks" priority="7" stopIfTrue="1">
      <formula>LEN(TRIM(H24))=0</formula>
    </cfRule>
    <cfRule type="cellIs" dxfId="27" priority="8" operator="greaterThan">
      <formula>0</formula>
    </cfRule>
  </conditionalFormatting>
  <conditionalFormatting sqref="H25">
    <cfRule type="containsBlanks" priority="5" stopIfTrue="1">
      <formula>LEN(TRIM(H25))=0</formula>
    </cfRule>
    <cfRule type="cellIs" dxfId="26" priority="6" operator="greaterThan">
      <formula>0</formula>
    </cfRule>
  </conditionalFormatting>
  <conditionalFormatting sqref="H26">
    <cfRule type="containsBlanks" priority="3" stopIfTrue="1">
      <formula>LEN(TRIM(H26))=0</formula>
    </cfRule>
    <cfRule type="cellIs" dxfId="25" priority="4" operator="greaterThan">
      <formula>0</formula>
    </cfRule>
  </conditionalFormatting>
  <conditionalFormatting sqref="H27">
    <cfRule type="containsBlanks" priority="1" stopIfTrue="1">
      <formula>LEN(TRIM(H27))=0</formula>
    </cfRule>
    <cfRule type="cellIs" dxfId="24" priority="2" operator="greaterThan">
      <formula>0</formula>
    </cfRule>
  </conditionalFormatting>
  <dataValidations count="1">
    <dataValidation type="list" allowBlank="1" showInputMessage="1" showErrorMessage="1" sqref="C9" xr:uid="{D6EF437C-E926-4B04-90B7-85B00823C276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618E-7197-4C23-B129-AE7664E5DA2B}">
  <dimension ref="A1:U24"/>
  <sheetViews>
    <sheetView zoomScale="70" zoomScaleNormal="70" workbookViewId="0">
      <selection activeCell="H13" sqref="H13"/>
    </sheetView>
  </sheetViews>
  <sheetFormatPr defaultColWidth="0" defaultRowHeight="28.5" x14ac:dyDescent="0.35"/>
  <cols>
    <col min="1" max="1" width="1.1796875" style="106" customWidth="1"/>
    <col min="2" max="2" width="25.1796875" style="108" bestFit="1" customWidth="1"/>
    <col min="3" max="3" width="54.81640625" style="107" bestFit="1" customWidth="1"/>
    <col min="4" max="4" width="29.6328125" style="107" customWidth="1"/>
    <col min="5" max="5" width="28.36328125" style="107" bestFit="1" customWidth="1"/>
    <col min="6" max="6" width="20" style="75" customWidth="1"/>
    <col min="7" max="7" width="21.6328125" style="75" bestFit="1" customWidth="1"/>
    <col min="8" max="8" width="32.6328125" style="75" bestFit="1" customWidth="1"/>
    <col min="9" max="9" width="30.6328125" style="107" customWidth="1"/>
    <col min="10" max="10" width="27.1796875" style="107" customWidth="1"/>
    <col min="11" max="11" width="11.81640625" style="107" customWidth="1"/>
    <col min="12" max="12" width="15.36328125" style="107" customWidth="1"/>
    <col min="13" max="14" width="25.6328125" style="107" hidden="1" customWidth="1"/>
    <col min="15" max="15" width="17.6328125" style="107" hidden="1" customWidth="1"/>
    <col min="16" max="16" width="24.1796875" style="84" hidden="1" customWidth="1"/>
    <col min="17" max="17" width="43.36328125" style="84" hidden="1" customWidth="1"/>
    <col min="18" max="18" width="25.81640625" style="84" hidden="1" customWidth="1"/>
    <col min="19" max="19" width="26.1796875" style="84" hidden="1" customWidth="1"/>
    <col min="20" max="20" width="8.81640625" style="84" hidden="1" customWidth="1"/>
    <col min="21" max="21" width="8.81640625" style="80" hidden="1" customWidth="1"/>
    <col min="22" max="16384" width="0" style="80" hidden="1"/>
  </cols>
  <sheetData>
    <row r="1" spans="1:20" s="76" customFormat="1" x14ac:dyDescent="0.35">
      <c r="A1" s="73"/>
      <c r="B1" s="74"/>
      <c r="C1" s="73"/>
      <c r="D1" s="73"/>
      <c r="E1" s="73"/>
      <c r="F1" s="75"/>
      <c r="G1" s="75"/>
      <c r="H1" s="75"/>
      <c r="I1" s="73"/>
      <c r="J1" s="75"/>
      <c r="K1" s="73"/>
      <c r="L1" s="73"/>
      <c r="M1" s="73"/>
      <c r="N1" s="73"/>
      <c r="O1" s="73"/>
      <c r="P1" s="75"/>
      <c r="Q1" s="75"/>
      <c r="R1" s="75"/>
      <c r="S1" s="75"/>
      <c r="T1" s="75"/>
    </row>
    <row r="2" spans="1:20" x14ac:dyDescent="0.35">
      <c r="A2" s="77"/>
      <c r="B2" s="121" t="s">
        <v>38</v>
      </c>
      <c r="C2" s="122"/>
      <c r="D2" s="75"/>
      <c r="E2" s="78" t="s">
        <v>0</v>
      </c>
      <c r="F2" s="79">
        <f>IF(Resumo!M2="","",Resumo!M2)</f>
        <v>44655</v>
      </c>
      <c r="G2" s="77"/>
      <c r="H2" s="77"/>
      <c r="I2" s="77"/>
      <c r="J2" s="75"/>
      <c r="K2" s="77"/>
      <c r="L2" s="77"/>
      <c r="M2" s="77"/>
      <c r="N2" s="77"/>
      <c r="O2" s="77"/>
      <c r="P2" s="75"/>
      <c r="Q2" s="75"/>
      <c r="R2" s="75"/>
      <c r="S2" s="75"/>
      <c r="T2" s="75"/>
    </row>
    <row r="3" spans="1:20" x14ac:dyDescent="0.35">
      <c r="A3" s="81"/>
      <c r="B3" s="82">
        <v>1</v>
      </c>
      <c r="C3" s="83" t="s">
        <v>80</v>
      </c>
      <c r="D3" s="75"/>
      <c r="E3" s="75"/>
      <c r="I3" s="77"/>
      <c r="J3" s="81"/>
      <c r="K3" s="75"/>
      <c r="L3" s="75"/>
      <c r="M3" s="75"/>
      <c r="N3" s="75"/>
      <c r="O3" s="75"/>
      <c r="P3" s="75"/>
      <c r="Q3" s="75"/>
      <c r="T3" s="75"/>
    </row>
    <row r="4" spans="1:20" x14ac:dyDescent="0.35">
      <c r="A4" s="81"/>
      <c r="B4" s="85"/>
      <c r="C4" s="81"/>
      <c r="D4" s="81"/>
      <c r="E4" s="75"/>
      <c r="G4" s="81"/>
      <c r="H4" s="81"/>
      <c r="I4" s="81"/>
      <c r="J4" s="81"/>
      <c r="K4" s="81"/>
      <c r="L4" s="75"/>
      <c r="M4" s="75"/>
      <c r="N4" s="75"/>
      <c r="O4" s="81"/>
      <c r="P4" s="75"/>
      <c r="Q4" s="75"/>
      <c r="R4" s="75"/>
      <c r="S4" s="75"/>
      <c r="T4" s="75"/>
    </row>
    <row r="5" spans="1:20" ht="47" customHeight="1" x14ac:dyDescent="0.35">
      <c r="A5" s="81"/>
      <c r="B5" s="123" t="s">
        <v>1</v>
      </c>
      <c r="C5" s="124"/>
      <c r="D5" s="75"/>
      <c r="E5" s="133" t="s">
        <v>2</v>
      </c>
      <c r="F5" s="134"/>
      <c r="G5" s="134"/>
      <c r="I5" s="75"/>
      <c r="J5" s="75"/>
      <c r="K5" s="75"/>
      <c r="L5" s="75"/>
      <c r="M5" s="75"/>
      <c r="N5" s="75"/>
      <c r="O5" s="75"/>
      <c r="P5" s="86"/>
      <c r="Q5" s="75"/>
      <c r="T5" s="75"/>
    </row>
    <row r="6" spans="1:20" ht="29" customHeight="1" x14ac:dyDescent="0.35">
      <c r="A6" s="81"/>
      <c r="B6" s="87" t="s">
        <v>55</v>
      </c>
      <c r="C6" s="88" t="s">
        <v>61</v>
      </c>
      <c r="D6" s="75"/>
      <c r="E6" s="89" t="s">
        <v>12</v>
      </c>
      <c r="F6" s="90" t="s">
        <v>10</v>
      </c>
      <c r="G6" s="91" t="s">
        <v>11</v>
      </c>
      <c r="I6" s="75"/>
      <c r="J6" s="75"/>
      <c r="K6" s="75"/>
      <c r="L6" s="75"/>
      <c r="M6" s="75"/>
      <c r="N6" s="75"/>
      <c r="O6" s="75"/>
      <c r="P6" s="75"/>
      <c r="Q6" s="75"/>
      <c r="T6" s="75"/>
    </row>
    <row r="7" spans="1:20" x14ac:dyDescent="0.35">
      <c r="A7" s="81"/>
      <c r="B7" s="87" t="s">
        <v>24</v>
      </c>
      <c r="C7" s="92">
        <v>46387</v>
      </c>
      <c r="D7" s="75"/>
      <c r="E7" s="89" t="s">
        <v>13</v>
      </c>
      <c r="F7" s="93">
        <v>4</v>
      </c>
      <c r="G7" s="94">
        <v>1</v>
      </c>
      <c r="I7" s="75"/>
      <c r="J7" s="75"/>
      <c r="K7" s="75"/>
      <c r="L7" s="75"/>
      <c r="M7" s="75"/>
      <c r="N7" s="75"/>
      <c r="O7" s="75"/>
      <c r="P7" s="75"/>
      <c r="Q7" s="75"/>
      <c r="T7" s="75"/>
    </row>
    <row r="8" spans="1:20" ht="31" x14ac:dyDescent="0.35">
      <c r="A8" s="81"/>
      <c r="B8" s="87" t="s">
        <v>54</v>
      </c>
      <c r="C8" s="95" t="s">
        <v>81</v>
      </c>
      <c r="D8" s="75"/>
      <c r="E8" s="89" t="s">
        <v>16</v>
      </c>
      <c r="F8" s="93">
        <v>0</v>
      </c>
      <c r="G8" s="94">
        <f>F8/F7</f>
        <v>0</v>
      </c>
      <c r="I8" s="75"/>
      <c r="J8" s="75"/>
      <c r="K8" s="75"/>
      <c r="L8" s="75"/>
      <c r="M8" s="75"/>
      <c r="N8" s="75"/>
      <c r="O8" s="75"/>
      <c r="P8" s="75"/>
      <c r="Q8" s="75"/>
      <c r="T8" s="75"/>
    </row>
    <row r="9" spans="1:20" x14ac:dyDescent="0.35">
      <c r="A9" s="81"/>
      <c r="B9" s="87" t="s">
        <v>50</v>
      </c>
      <c r="C9" s="96"/>
      <c r="D9" s="75"/>
      <c r="E9" s="75"/>
      <c r="I9" s="75"/>
      <c r="J9" s="75"/>
      <c r="K9" s="75"/>
      <c r="L9" s="75"/>
      <c r="M9" s="75"/>
      <c r="N9" s="75"/>
      <c r="O9" s="75"/>
      <c r="P9" s="75"/>
      <c r="Q9" s="75"/>
      <c r="T9" s="75"/>
    </row>
    <row r="10" spans="1:20" x14ac:dyDescent="0.35">
      <c r="A10" s="81"/>
      <c r="B10" s="125" t="s">
        <v>56</v>
      </c>
      <c r="C10" s="126"/>
      <c r="D10" s="75"/>
      <c r="E10" s="75"/>
      <c r="I10" s="75"/>
      <c r="J10" s="75"/>
      <c r="K10" s="75"/>
      <c r="L10" s="75"/>
      <c r="M10" s="75"/>
      <c r="N10" s="75"/>
      <c r="O10" s="75"/>
      <c r="P10" s="75"/>
      <c r="Q10" s="75"/>
      <c r="T10" s="75"/>
    </row>
    <row r="11" spans="1:20" x14ac:dyDescent="0.35">
      <c r="A11" s="81"/>
      <c r="B11" s="127" t="s">
        <v>82</v>
      </c>
      <c r="C11" s="128"/>
      <c r="D11" s="75"/>
      <c r="E11" s="75"/>
      <c r="I11" s="75"/>
      <c r="J11" s="75"/>
      <c r="K11" s="75"/>
      <c r="L11" s="75"/>
      <c r="M11" s="75"/>
      <c r="N11" s="75"/>
      <c r="O11" s="75"/>
      <c r="P11" s="75"/>
      <c r="Q11" s="75"/>
      <c r="T11" s="75"/>
    </row>
    <row r="12" spans="1:20" x14ac:dyDescent="0.35">
      <c r="A12" s="81"/>
      <c r="B12" s="129"/>
      <c r="C12" s="130"/>
      <c r="D12" s="75"/>
      <c r="E12" s="75"/>
      <c r="I12" s="75"/>
      <c r="J12" s="75"/>
      <c r="K12" s="75"/>
      <c r="L12" s="75"/>
      <c r="M12" s="75"/>
      <c r="N12" s="75"/>
      <c r="O12" s="75"/>
      <c r="P12" s="75"/>
      <c r="Q12" s="75"/>
      <c r="T12" s="75"/>
    </row>
    <row r="13" spans="1:20" x14ac:dyDescent="0.35">
      <c r="A13" s="81"/>
      <c r="B13" s="129"/>
      <c r="C13" s="130"/>
      <c r="D13" s="75"/>
      <c r="E13" s="75"/>
      <c r="I13" s="75"/>
      <c r="J13" s="75"/>
      <c r="K13" s="75"/>
      <c r="L13" s="75"/>
      <c r="M13" s="75"/>
      <c r="N13" s="75"/>
      <c r="O13" s="75"/>
      <c r="P13" s="75"/>
      <c r="Q13" s="75"/>
      <c r="T13" s="75"/>
    </row>
    <row r="14" spans="1:20" x14ac:dyDescent="0.35">
      <c r="A14" s="81"/>
      <c r="B14" s="129"/>
      <c r="C14" s="130"/>
      <c r="D14" s="75"/>
      <c r="E14" s="75"/>
      <c r="I14" s="75"/>
      <c r="J14" s="75"/>
      <c r="K14" s="75"/>
      <c r="L14" s="75"/>
      <c r="M14" s="75"/>
      <c r="N14" s="75"/>
      <c r="O14" s="75"/>
      <c r="P14" s="75"/>
      <c r="Q14" s="75"/>
      <c r="T14" s="75"/>
    </row>
    <row r="15" spans="1:20" x14ac:dyDescent="0.35">
      <c r="A15" s="81"/>
      <c r="B15" s="131"/>
      <c r="C15" s="132"/>
      <c r="D15" s="75"/>
      <c r="E15" s="75"/>
      <c r="I15" s="75"/>
      <c r="J15" s="75"/>
      <c r="K15" s="75"/>
      <c r="L15" s="75"/>
      <c r="M15" s="75"/>
      <c r="N15" s="75"/>
      <c r="O15" s="75"/>
      <c r="P15" s="75"/>
      <c r="Q15" s="75"/>
      <c r="T15" s="75"/>
    </row>
    <row r="16" spans="1:20" x14ac:dyDescent="0.35">
      <c r="A16" s="81"/>
      <c r="B16" s="85"/>
      <c r="C16" s="97"/>
      <c r="D16" s="97"/>
      <c r="E16" s="97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x14ac:dyDescent="0.35">
      <c r="A17" s="81"/>
      <c r="B17" s="118" t="s">
        <v>39</v>
      </c>
      <c r="C17" s="119"/>
      <c r="D17" s="119"/>
      <c r="E17" s="119"/>
      <c r="F17" s="119"/>
      <c r="G17" s="119"/>
      <c r="H17" s="119"/>
      <c r="I17" s="119"/>
      <c r="J17" s="120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31" x14ac:dyDescent="0.35">
      <c r="A18" s="81"/>
      <c r="B18" s="89" t="s">
        <v>14</v>
      </c>
      <c r="C18" s="89" t="s">
        <v>57</v>
      </c>
      <c r="D18" s="89" t="s">
        <v>60</v>
      </c>
      <c r="E18" s="89" t="s">
        <v>8</v>
      </c>
      <c r="F18" s="89" t="s">
        <v>41</v>
      </c>
      <c r="G18" s="89" t="s">
        <v>58</v>
      </c>
      <c r="H18" s="89" t="s">
        <v>51</v>
      </c>
      <c r="I18" s="89" t="s">
        <v>15</v>
      </c>
      <c r="J18" s="89" t="s">
        <v>43</v>
      </c>
      <c r="K18" s="75"/>
      <c r="L18" s="75"/>
      <c r="M18" s="75"/>
      <c r="N18" s="75"/>
      <c r="O18" s="75"/>
      <c r="P18" s="98"/>
      <c r="Q18" s="75"/>
      <c r="R18" s="75"/>
      <c r="S18" s="75"/>
      <c r="T18" s="75"/>
    </row>
    <row r="19" spans="1:20" ht="37" customHeight="1" x14ac:dyDescent="0.35">
      <c r="A19" s="81"/>
      <c r="B19" s="109">
        <v>1</v>
      </c>
      <c r="C19" s="100" t="s">
        <v>91</v>
      </c>
      <c r="D19" s="101" t="s">
        <v>83</v>
      </c>
      <c r="E19" s="101">
        <v>45823</v>
      </c>
      <c r="F19" s="101"/>
      <c r="G19" s="103"/>
      <c r="H19" s="110" t="str">
        <f>IF(G19="","",DATEDIF(E19,G19,"m"))</f>
        <v/>
      </c>
      <c r="I19" s="101"/>
      <c r="J19" s="103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37" customHeight="1" x14ac:dyDescent="0.35">
      <c r="A20" s="81"/>
      <c r="B20" s="109">
        <v>2</v>
      </c>
      <c r="C20" s="100" t="s">
        <v>92</v>
      </c>
      <c r="D20" s="101" t="s">
        <v>83</v>
      </c>
      <c r="E20" s="101">
        <v>46006</v>
      </c>
      <c r="F20" s="101"/>
      <c r="G20" s="103"/>
      <c r="H20" s="110" t="str">
        <f t="shared" ref="H20:H22" si="0">IF(G20="","",DATEDIF(E20,G20,"m"))</f>
        <v/>
      </c>
      <c r="I20" s="101"/>
      <c r="J20" s="103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0" ht="37" customHeight="1" x14ac:dyDescent="0.35">
      <c r="A21" s="81"/>
      <c r="B21" s="109">
        <v>3</v>
      </c>
      <c r="C21" s="100" t="s">
        <v>93</v>
      </c>
      <c r="D21" s="101" t="s">
        <v>85</v>
      </c>
      <c r="E21" s="101">
        <v>46069</v>
      </c>
      <c r="F21" s="101"/>
      <c r="G21" s="103"/>
      <c r="H21" s="110"/>
      <c r="I21" s="101"/>
      <c r="J21" s="103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0" ht="37" customHeight="1" x14ac:dyDescent="0.35">
      <c r="A22" s="81"/>
      <c r="B22" s="109">
        <v>4</v>
      </c>
      <c r="C22" s="105" t="s">
        <v>84</v>
      </c>
      <c r="D22" s="101" t="s">
        <v>85</v>
      </c>
      <c r="E22" s="101">
        <v>46190</v>
      </c>
      <c r="F22" s="101"/>
      <c r="G22" s="103"/>
      <c r="H22" s="110" t="str">
        <f t="shared" si="0"/>
        <v/>
      </c>
      <c r="I22" s="101"/>
      <c r="J22" s="103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0" x14ac:dyDescent="0.35">
      <c r="B23" s="74"/>
      <c r="C23" s="73"/>
      <c r="D23" s="73"/>
      <c r="E23" s="73"/>
      <c r="I23" s="73"/>
      <c r="J23" s="73"/>
      <c r="K23" s="73"/>
      <c r="L23" s="73"/>
    </row>
    <row r="24" spans="1:20" x14ac:dyDescent="0.35">
      <c r="A24" s="73"/>
      <c r="B24" s="74"/>
      <c r="C24" s="73"/>
      <c r="D24" s="73"/>
      <c r="E24" s="73"/>
      <c r="I24" s="73"/>
      <c r="J24" s="73"/>
      <c r="K24" s="73"/>
      <c r="L24" s="73"/>
    </row>
  </sheetData>
  <sheetProtection algorithmName="SHA-512" hashValue="iVaVtMNYLOp5CC4/b1Xu6iLErS9xwtVbv2yIzQHVfKYq4swlzbRPsuIUda3OFL+RxVqf9Es6uIf0Orfdwdkm7Q==" saltValue="QFb4kHR7IuwfR+ii3B3/JA==" spinCount="100000" sheet="1" objects="1" scenarios="1"/>
  <mergeCells count="6">
    <mergeCell ref="B17:J17"/>
    <mergeCell ref="B2:C2"/>
    <mergeCell ref="B5:C5"/>
    <mergeCell ref="E5:G5"/>
    <mergeCell ref="B10:C10"/>
    <mergeCell ref="B11:C15"/>
  </mergeCells>
  <conditionalFormatting sqref="C19">
    <cfRule type="containsBlanks" dxfId="23" priority="4">
      <formula>LEN(TRIM(C19))=0</formula>
    </cfRule>
  </conditionalFormatting>
  <conditionalFormatting sqref="H19:H22">
    <cfRule type="containsBlanks" priority="2" stopIfTrue="1">
      <formula>LEN(TRIM(H19))=0</formula>
    </cfRule>
    <cfRule type="cellIs" dxfId="22" priority="3" operator="greaterThan">
      <formula>0</formula>
    </cfRule>
  </conditionalFormatting>
  <conditionalFormatting sqref="C20:C21">
    <cfRule type="containsBlanks" dxfId="21" priority="1">
      <formula>LEN(TRIM(C20))=0</formula>
    </cfRule>
  </conditionalFormatting>
  <dataValidations count="1">
    <dataValidation type="list" allowBlank="1" showInputMessage="1" showErrorMessage="1" sqref="C9" xr:uid="{AB5B0001-72EA-4DC9-858C-91DE887CC16B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CA11E-F706-43EE-AC0B-EC0DBD2C975A}">
  <dimension ref="A1:U25"/>
  <sheetViews>
    <sheetView zoomScale="70" zoomScaleNormal="70" workbookViewId="0">
      <selection activeCell="F24" sqref="F24"/>
    </sheetView>
  </sheetViews>
  <sheetFormatPr defaultColWidth="0" defaultRowHeight="28.5" x14ac:dyDescent="0.35"/>
  <cols>
    <col min="1" max="1" width="1.1796875" style="106" customWidth="1"/>
    <col min="2" max="2" width="25.1796875" style="108" bestFit="1" customWidth="1"/>
    <col min="3" max="3" width="54.81640625" style="107" bestFit="1" customWidth="1"/>
    <col min="4" max="4" width="29.6328125" style="107" customWidth="1"/>
    <col min="5" max="5" width="28.36328125" style="107" bestFit="1" customWidth="1"/>
    <col min="6" max="6" width="20" style="75" customWidth="1"/>
    <col min="7" max="7" width="21.6328125" style="75" bestFit="1" customWidth="1"/>
    <col min="8" max="8" width="32.6328125" style="75" bestFit="1" customWidth="1"/>
    <col min="9" max="9" width="30.6328125" style="107" customWidth="1"/>
    <col min="10" max="10" width="27.1796875" style="107" customWidth="1"/>
    <col min="11" max="11" width="11.81640625" style="107" customWidth="1"/>
    <col min="12" max="12" width="15.36328125" style="107" customWidth="1"/>
    <col min="13" max="14" width="25.6328125" style="107" hidden="1" customWidth="1"/>
    <col min="15" max="15" width="17.6328125" style="107" hidden="1" customWidth="1"/>
    <col min="16" max="16" width="24.1796875" style="84" hidden="1" customWidth="1"/>
    <col min="17" max="17" width="43.36328125" style="84" hidden="1" customWidth="1"/>
    <col min="18" max="18" width="25.81640625" style="84" hidden="1" customWidth="1"/>
    <col min="19" max="19" width="26.1796875" style="84" hidden="1" customWidth="1"/>
    <col min="20" max="20" width="8.81640625" style="84" hidden="1" customWidth="1"/>
    <col min="21" max="21" width="8.81640625" style="80" hidden="1" customWidth="1"/>
    <col min="22" max="16384" width="0" style="80" hidden="1"/>
  </cols>
  <sheetData>
    <row r="1" spans="1:20" s="76" customFormat="1" x14ac:dyDescent="0.35">
      <c r="A1" s="73"/>
      <c r="B1" s="74"/>
      <c r="C1" s="73"/>
      <c r="D1" s="73"/>
      <c r="E1" s="73"/>
      <c r="F1" s="75"/>
      <c r="G1" s="75"/>
      <c r="H1" s="75"/>
      <c r="I1" s="73"/>
      <c r="J1" s="75"/>
      <c r="K1" s="73"/>
      <c r="L1" s="73"/>
      <c r="M1" s="73"/>
      <c r="N1" s="73"/>
      <c r="O1" s="73"/>
      <c r="P1" s="75"/>
      <c r="Q1" s="75"/>
      <c r="R1" s="75"/>
      <c r="S1" s="75"/>
      <c r="T1" s="75"/>
    </row>
    <row r="2" spans="1:20" x14ac:dyDescent="0.35">
      <c r="A2" s="77"/>
      <c r="B2" s="121" t="s">
        <v>38</v>
      </c>
      <c r="C2" s="122"/>
      <c r="D2" s="75"/>
      <c r="E2" s="78" t="s">
        <v>0</v>
      </c>
      <c r="F2" s="79">
        <f>IF(Resumo!M2="","",Resumo!M2)</f>
        <v>44655</v>
      </c>
      <c r="G2" s="77"/>
      <c r="H2" s="77"/>
      <c r="I2" s="77"/>
      <c r="J2" s="75"/>
      <c r="K2" s="77"/>
      <c r="L2" s="77"/>
      <c r="M2" s="77"/>
      <c r="N2" s="77"/>
      <c r="O2" s="77"/>
      <c r="P2" s="75"/>
      <c r="Q2" s="75"/>
      <c r="R2" s="75"/>
      <c r="S2" s="75"/>
      <c r="T2" s="75"/>
    </row>
    <row r="3" spans="1:20" x14ac:dyDescent="0.35">
      <c r="A3" s="81"/>
      <c r="B3" s="82">
        <v>1</v>
      </c>
      <c r="C3" s="83" t="s">
        <v>86</v>
      </c>
      <c r="D3" s="75"/>
      <c r="E3" s="75"/>
      <c r="I3" s="77"/>
      <c r="J3" s="81"/>
      <c r="K3" s="75"/>
      <c r="L3" s="75"/>
      <c r="M3" s="75"/>
      <c r="N3" s="75"/>
      <c r="O3" s="75"/>
      <c r="P3" s="75"/>
      <c r="Q3" s="75"/>
      <c r="T3" s="75"/>
    </row>
    <row r="4" spans="1:20" x14ac:dyDescent="0.35">
      <c r="A4" s="81"/>
      <c r="B4" s="85"/>
      <c r="C4" s="81"/>
      <c r="D4" s="81"/>
      <c r="E4" s="75"/>
      <c r="G4" s="81"/>
      <c r="H4" s="81"/>
      <c r="I4" s="81"/>
      <c r="J4" s="81"/>
      <c r="K4" s="81"/>
      <c r="L4" s="75"/>
      <c r="M4" s="75"/>
      <c r="N4" s="75"/>
      <c r="O4" s="81"/>
      <c r="P4" s="75"/>
      <c r="Q4" s="75"/>
      <c r="R4" s="75"/>
      <c r="S4" s="75"/>
      <c r="T4" s="75"/>
    </row>
    <row r="5" spans="1:20" ht="47" customHeight="1" x14ac:dyDescent="0.35">
      <c r="A5" s="81"/>
      <c r="B5" s="123" t="s">
        <v>1</v>
      </c>
      <c r="C5" s="124"/>
      <c r="D5" s="75"/>
      <c r="E5" s="133" t="s">
        <v>2</v>
      </c>
      <c r="F5" s="134"/>
      <c r="G5" s="134"/>
      <c r="I5" s="75"/>
      <c r="J5" s="75"/>
      <c r="K5" s="75"/>
      <c r="L5" s="75"/>
      <c r="M5" s="75"/>
      <c r="N5" s="75"/>
      <c r="O5" s="75"/>
      <c r="P5" s="86"/>
      <c r="Q5" s="75"/>
      <c r="T5" s="75"/>
    </row>
    <row r="6" spans="1:20" ht="29" customHeight="1" x14ac:dyDescent="0.35">
      <c r="A6" s="81"/>
      <c r="B6" s="87" t="s">
        <v>55</v>
      </c>
      <c r="C6" s="88" t="s">
        <v>61</v>
      </c>
      <c r="D6" s="75"/>
      <c r="E6" s="89" t="s">
        <v>12</v>
      </c>
      <c r="F6" s="90" t="s">
        <v>10</v>
      </c>
      <c r="G6" s="91" t="s">
        <v>11</v>
      </c>
      <c r="I6" s="75"/>
      <c r="J6" s="75"/>
      <c r="K6" s="75"/>
      <c r="L6" s="75"/>
      <c r="M6" s="75"/>
      <c r="N6" s="75"/>
      <c r="O6" s="75"/>
      <c r="P6" s="75"/>
      <c r="Q6" s="75"/>
      <c r="T6" s="75"/>
    </row>
    <row r="7" spans="1:20" x14ac:dyDescent="0.35">
      <c r="A7" s="81"/>
      <c r="B7" s="87" t="s">
        <v>24</v>
      </c>
      <c r="C7" s="92">
        <v>48213</v>
      </c>
      <c r="D7" s="75"/>
      <c r="E7" s="89" t="s">
        <v>13</v>
      </c>
      <c r="F7" s="93">
        <v>7</v>
      </c>
      <c r="G7" s="94">
        <v>1</v>
      </c>
      <c r="I7" s="75"/>
      <c r="J7" s="75"/>
      <c r="K7" s="75"/>
      <c r="L7" s="75"/>
      <c r="M7" s="75"/>
      <c r="N7" s="75"/>
      <c r="O7" s="75"/>
      <c r="P7" s="75"/>
      <c r="Q7" s="75"/>
      <c r="T7" s="75"/>
    </row>
    <row r="8" spans="1:20" x14ac:dyDescent="0.35">
      <c r="A8" s="81"/>
      <c r="B8" s="87" t="s">
        <v>54</v>
      </c>
      <c r="C8" s="95" t="s">
        <v>87</v>
      </c>
      <c r="D8" s="75"/>
      <c r="E8" s="89" t="s">
        <v>16</v>
      </c>
      <c r="F8" s="93">
        <v>0</v>
      </c>
      <c r="G8" s="94">
        <f>F8/F7</f>
        <v>0</v>
      </c>
      <c r="I8" s="75"/>
      <c r="J8" s="75"/>
      <c r="K8" s="75"/>
      <c r="L8" s="75"/>
      <c r="M8" s="75"/>
      <c r="N8" s="75"/>
      <c r="O8" s="75"/>
      <c r="P8" s="75"/>
      <c r="Q8" s="75"/>
      <c r="T8" s="75"/>
    </row>
    <row r="9" spans="1:20" x14ac:dyDescent="0.35">
      <c r="A9" s="81"/>
      <c r="B9" s="87" t="s">
        <v>50</v>
      </c>
      <c r="C9" s="96"/>
      <c r="D9" s="75"/>
      <c r="E9" s="75"/>
      <c r="I9" s="75"/>
      <c r="J9" s="75"/>
      <c r="K9" s="75"/>
      <c r="L9" s="75"/>
      <c r="M9" s="75"/>
      <c r="N9" s="75"/>
      <c r="O9" s="75"/>
      <c r="P9" s="75"/>
      <c r="Q9" s="75"/>
      <c r="T9" s="75"/>
    </row>
    <row r="10" spans="1:20" x14ac:dyDescent="0.35">
      <c r="A10" s="81"/>
      <c r="B10" s="125" t="s">
        <v>56</v>
      </c>
      <c r="C10" s="126"/>
      <c r="D10" s="75"/>
      <c r="E10" s="75"/>
      <c r="I10" s="75"/>
      <c r="J10" s="75"/>
      <c r="K10" s="75"/>
      <c r="L10" s="75"/>
      <c r="M10" s="75"/>
      <c r="N10" s="75"/>
      <c r="O10" s="75"/>
      <c r="P10" s="75"/>
      <c r="Q10" s="75"/>
      <c r="T10" s="75"/>
    </row>
    <row r="11" spans="1:20" x14ac:dyDescent="0.35">
      <c r="A11" s="81"/>
      <c r="B11" s="127" t="s">
        <v>88</v>
      </c>
      <c r="C11" s="128"/>
      <c r="D11" s="75"/>
      <c r="E11" s="75"/>
      <c r="I11" s="75"/>
      <c r="J11" s="75"/>
      <c r="K11" s="75"/>
      <c r="L11" s="75"/>
      <c r="M11" s="75"/>
      <c r="N11" s="75"/>
      <c r="O11" s="75"/>
      <c r="P11" s="75"/>
      <c r="Q11" s="75"/>
      <c r="T11" s="75"/>
    </row>
    <row r="12" spans="1:20" x14ac:dyDescent="0.35">
      <c r="A12" s="81"/>
      <c r="B12" s="129"/>
      <c r="C12" s="130"/>
      <c r="D12" s="75"/>
      <c r="E12" s="75"/>
      <c r="I12" s="75"/>
      <c r="J12" s="75"/>
      <c r="K12" s="75"/>
      <c r="L12" s="75"/>
      <c r="M12" s="75"/>
      <c r="N12" s="75"/>
      <c r="O12" s="75"/>
      <c r="P12" s="75"/>
      <c r="Q12" s="75"/>
      <c r="T12" s="75"/>
    </row>
    <row r="13" spans="1:20" x14ac:dyDescent="0.35">
      <c r="A13" s="81"/>
      <c r="B13" s="129"/>
      <c r="C13" s="130"/>
      <c r="D13" s="75"/>
      <c r="E13" s="75"/>
      <c r="I13" s="75"/>
      <c r="J13" s="75"/>
      <c r="K13" s="75"/>
      <c r="L13" s="75"/>
      <c r="M13" s="75"/>
      <c r="N13" s="75"/>
      <c r="O13" s="75"/>
      <c r="P13" s="75"/>
      <c r="Q13" s="75"/>
      <c r="T13" s="75"/>
    </row>
    <row r="14" spans="1:20" x14ac:dyDescent="0.35">
      <c r="A14" s="81"/>
      <c r="B14" s="129"/>
      <c r="C14" s="130"/>
      <c r="D14" s="75"/>
      <c r="E14" s="75"/>
      <c r="I14" s="75"/>
      <c r="J14" s="75"/>
      <c r="K14" s="75"/>
      <c r="L14" s="75"/>
      <c r="M14" s="75"/>
      <c r="N14" s="75"/>
      <c r="O14" s="75"/>
      <c r="P14" s="75"/>
      <c r="Q14" s="75"/>
      <c r="T14" s="75"/>
    </row>
    <row r="15" spans="1:20" x14ac:dyDescent="0.35">
      <c r="A15" s="81"/>
      <c r="B15" s="131"/>
      <c r="C15" s="132"/>
      <c r="D15" s="75"/>
      <c r="E15" s="75"/>
      <c r="I15" s="75"/>
      <c r="J15" s="75"/>
      <c r="K15" s="75"/>
      <c r="L15" s="75"/>
      <c r="M15" s="75"/>
      <c r="N15" s="75"/>
      <c r="O15" s="75"/>
      <c r="P15" s="75"/>
      <c r="Q15" s="75"/>
      <c r="T15" s="75"/>
    </row>
    <row r="16" spans="1:20" x14ac:dyDescent="0.35">
      <c r="A16" s="81"/>
      <c r="B16" s="85"/>
      <c r="C16" s="97"/>
      <c r="D16" s="97"/>
      <c r="E16" s="97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x14ac:dyDescent="0.35">
      <c r="A17" s="81"/>
      <c r="B17" s="118" t="s">
        <v>39</v>
      </c>
      <c r="C17" s="119"/>
      <c r="D17" s="119"/>
      <c r="E17" s="119"/>
      <c r="F17" s="119"/>
      <c r="G17" s="119"/>
      <c r="H17" s="119"/>
      <c r="I17" s="119"/>
      <c r="J17" s="120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0" ht="31" x14ac:dyDescent="0.35">
      <c r="A18" s="81"/>
      <c r="B18" s="89" t="s">
        <v>14</v>
      </c>
      <c r="C18" s="89" t="s">
        <v>57</v>
      </c>
      <c r="D18" s="89" t="s">
        <v>60</v>
      </c>
      <c r="E18" s="89" t="s">
        <v>8</v>
      </c>
      <c r="F18" s="89" t="s">
        <v>41</v>
      </c>
      <c r="G18" s="89" t="s">
        <v>58</v>
      </c>
      <c r="H18" s="89" t="s">
        <v>51</v>
      </c>
      <c r="I18" s="89" t="s">
        <v>15</v>
      </c>
      <c r="J18" s="89" t="s">
        <v>43</v>
      </c>
      <c r="K18" s="75"/>
      <c r="L18" s="75"/>
      <c r="M18" s="75"/>
      <c r="N18" s="75"/>
      <c r="O18" s="75"/>
      <c r="P18" s="98"/>
      <c r="Q18" s="75"/>
      <c r="R18" s="75"/>
      <c r="S18" s="75"/>
      <c r="T18" s="75"/>
    </row>
    <row r="19" spans="1:20" x14ac:dyDescent="0.35">
      <c r="A19" s="81"/>
      <c r="B19" s="99">
        <v>1</v>
      </c>
      <c r="C19" s="100" t="s">
        <v>89</v>
      </c>
      <c r="D19" s="101" t="s">
        <v>90</v>
      </c>
      <c r="E19" s="101">
        <v>45747</v>
      </c>
      <c r="F19" s="102"/>
      <c r="G19" s="103"/>
      <c r="H19" s="104" t="str">
        <f t="shared" ref="H19:H25" si="0">IF(G19="","",DATEDIF(E19,G19,"m"))</f>
        <v/>
      </c>
      <c r="I19" s="102"/>
      <c r="J19" s="103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x14ac:dyDescent="0.35">
      <c r="A20" s="81"/>
      <c r="B20" s="99">
        <v>2</v>
      </c>
      <c r="C20" s="100" t="s">
        <v>89</v>
      </c>
      <c r="D20" s="101" t="s">
        <v>90</v>
      </c>
      <c r="E20" s="101">
        <v>46112</v>
      </c>
      <c r="F20" s="102"/>
      <c r="G20" s="103"/>
      <c r="H20" s="104" t="str">
        <f t="shared" si="0"/>
        <v/>
      </c>
      <c r="I20" s="102"/>
      <c r="J20" s="103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1:20" x14ac:dyDescent="0.35">
      <c r="A21" s="81"/>
      <c r="B21" s="99">
        <v>3</v>
      </c>
      <c r="C21" s="100" t="s">
        <v>89</v>
      </c>
      <c r="D21" s="101" t="s">
        <v>90</v>
      </c>
      <c r="E21" s="101">
        <v>46477</v>
      </c>
      <c r="F21" s="102"/>
      <c r="G21" s="103"/>
      <c r="H21" s="104" t="str">
        <f t="shared" si="0"/>
        <v/>
      </c>
      <c r="I21" s="102"/>
      <c r="J21" s="103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0" x14ac:dyDescent="0.35">
      <c r="B22" s="99">
        <v>4</v>
      </c>
      <c r="C22" s="100" t="s">
        <v>89</v>
      </c>
      <c r="D22" s="101" t="s">
        <v>90</v>
      </c>
      <c r="E22" s="101">
        <v>46843</v>
      </c>
      <c r="F22" s="102"/>
      <c r="G22" s="103"/>
      <c r="H22" s="104" t="str">
        <f t="shared" si="0"/>
        <v/>
      </c>
      <c r="I22" s="102"/>
      <c r="J22" s="103"/>
      <c r="K22" s="73"/>
      <c r="L22" s="73"/>
      <c r="M22" s="73"/>
      <c r="N22" s="73"/>
      <c r="O22" s="73"/>
    </row>
    <row r="23" spans="1:20" x14ac:dyDescent="0.35">
      <c r="B23" s="99">
        <v>5</v>
      </c>
      <c r="C23" s="100" t="s">
        <v>89</v>
      </c>
      <c r="D23" s="101" t="s">
        <v>90</v>
      </c>
      <c r="E23" s="101">
        <v>47208</v>
      </c>
      <c r="F23" s="102"/>
      <c r="G23" s="103"/>
      <c r="H23" s="104" t="str">
        <f t="shared" si="0"/>
        <v/>
      </c>
      <c r="I23" s="102"/>
      <c r="J23" s="103"/>
      <c r="K23" s="73"/>
      <c r="L23" s="73"/>
    </row>
    <row r="24" spans="1:20" x14ac:dyDescent="0.35">
      <c r="A24" s="73"/>
      <c r="B24" s="99">
        <v>6</v>
      </c>
      <c r="C24" s="100" t="s">
        <v>89</v>
      </c>
      <c r="D24" s="101" t="s">
        <v>90</v>
      </c>
      <c r="E24" s="101">
        <v>47573</v>
      </c>
      <c r="F24" s="102"/>
      <c r="G24" s="103"/>
      <c r="H24" s="104" t="str">
        <f t="shared" si="0"/>
        <v/>
      </c>
      <c r="I24" s="102"/>
      <c r="J24" s="103"/>
      <c r="K24" s="73"/>
      <c r="L24" s="73"/>
    </row>
    <row r="25" spans="1:20" x14ac:dyDescent="0.35">
      <c r="B25" s="99">
        <v>7</v>
      </c>
      <c r="C25" s="100" t="s">
        <v>89</v>
      </c>
      <c r="D25" s="101" t="s">
        <v>90</v>
      </c>
      <c r="E25" s="101">
        <v>47938</v>
      </c>
      <c r="F25" s="102"/>
      <c r="G25" s="103"/>
      <c r="H25" s="104" t="str">
        <f t="shared" si="0"/>
        <v/>
      </c>
      <c r="I25" s="102"/>
      <c r="J25" s="103"/>
    </row>
  </sheetData>
  <sheetProtection algorithmName="SHA-512" hashValue="Ixj91wevQsZblpz9ls3dAIJ1Q6zWU6VmyHm72VE2OXrlRE+DOfv6xVcyWiL5HMbXhTQmUNFg/VEx/zCPxGU2DQ==" saltValue="yCN6nUuQWtCB39EbBccJ9Q==" spinCount="100000" sheet="1" objects="1" scenarios="1"/>
  <mergeCells count="6">
    <mergeCell ref="B17:J17"/>
    <mergeCell ref="B2:C2"/>
    <mergeCell ref="B5:C5"/>
    <mergeCell ref="E5:G5"/>
    <mergeCell ref="B10:C10"/>
    <mergeCell ref="B11:C15"/>
  </mergeCells>
  <conditionalFormatting sqref="C19">
    <cfRule type="containsBlanks" dxfId="20" priority="22">
      <formula>LEN(TRIM(C19))=0</formula>
    </cfRule>
  </conditionalFormatting>
  <conditionalFormatting sqref="H19">
    <cfRule type="containsBlanks" priority="20" stopIfTrue="1">
      <formula>LEN(TRIM(H19))=0</formula>
    </cfRule>
    <cfRule type="cellIs" dxfId="19" priority="21" operator="greaterThan">
      <formula>0</formula>
    </cfRule>
  </conditionalFormatting>
  <conditionalFormatting sqref="C20">
    <cfRule type="containsBlanks" dxfId="18" priority="18">
      <formula>LEN(TRIM(C20))=0</formula>
    </cfRule>
  </conditionalFormatting>
  <conditionalFormatting sqref="H20">
    <cfRule type="containsBlanks" priority="16" stopIfTrue="1">
      <formula>LEN(TRIM(H20))=0</formula>
    </cfRule>
    <cfRule type="cellIs" dxfId="17" priority="17" operator="greaterThan">
      <formula>0</formula>
    </cfRule>
  </conditionalFormatting>
  <conditionalFormatting sqref="C21">
    <cfRule type="containsBlanks" dxfId="16" priority="15">
      <formula>LEN(TRIM(C21))=0</formula>
    </cfRule>
  </conditionalFormatting>
  <conditionalFormatting sqref="H21">
    <cfRule type="containsBlanks" priority="13" stopIfTrue="1">
      <formula>LEN(TRIM(H21))=0</formula>
    </cfRule>
    <cfRule type="cellIs" dxfId="15" priority="14" operator="greaterThan">
      <formula>0</formula>
    </cfRule>
  </conditionalFormatting>
  <conditionalFormatting sqref="C22">
    <cfRule type="containsBlanks" dxfId="14" priority="12">
      <formula>LEN(TRIM(C22))=0</formula>
    </cfRule>
  </conditionalFormatting>
  <conditionalFormatting sqref="H22">
    <cfRule type="containsBlanks" priority="10" stopIfTrue="1">
      <formula>LEN(TRIM(H22))=0</formula>
    </cfRule>
    <cfRule type="cellIs" dxfId="13" priority="11" operator="greaterThan">
      <formula>0</formula>
    </cfRule>
  </conditionalFormatting>
  <conditionalFormatting sqref="C23">
    <cfRule type="containsBlanks" dxfId="12" priority="9">
      <formula>LEN(TRIM(C23))=0</formula>
    </cfRule>
  </conditionalFormatting>
  <conditionalFormatting sqref="H23">
    <cfRule type="containsBlanks" priority="7" stopIfTrue="1">
      <formula>LEN(TRIM(H23))=0</formula>
    </cfRule>
    <cfRule type="cellIs" dxfId="11" priority="8" operator="greaterThan">
      <formula>0</formula>
    </cfRule>
  </conditionalFormatting>
  <conditionalFormatting sqref="C24">
    <cfRule type="containsBlanks" dxfId="10" priority="6">
      <formula>LEN(TRIM(C24))=0</formula>
    </cfRule>
  </conditionalFormatting>
  <conditionalFormatting sqref="H24">
    <cfRule type="containsBlanks" priority="4" stopIfTrue="1">
      <formula>LEN(TRIM(H24))=0</formula>
    </cfRule>
    <cfRule type="cellIs" dxfId="9" priority="5" operator="greaterThan">
      <formula>0</formula>
    </cfRule>
  </conditionalFormatting>
  <conditionalFormatting sqref="C25">
    <cfRule type="containsBlanks" dxfId="8" priority="3">
      <formula>LEN(TRIM(C25))=0</formula>
    </cfRule>
  </conditionalFormatting>
  <conditionalFormatting sqref="H25">
    <cfRule type="containsBlanks" priority="1" stopIfTrue="1">
      <formula>LEN(TRIM(H25))=0</formula>
    </cfRule>
    <cfRule type="cellIs" dxfId="7" priority="2" operator="greaterThan">
      <formula>0</formula>
    </cfRule>
  </conditionalFormatting>
  <dataValidations count="1">
    <dataValidation type="list" allowBlank="1" showInputMessage="1" showErrorMessage="1" sqref="C9" xr:uid="{FB180535-F9DA-4B19-B02D-821380AEF0AE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E418-0227-445F-97B1-BA1B70D367DC}">
  <dimension ref="B2:C7"/>
  <sheetViews>
    <sheetView workbookViewId="0">
      <selection sqref="A1:C7"/>
    </sheetView>
  </sheetViews>
  <sheetFormatPr defaultColWidth="8.81640625" defaultRowHeight="14.5" x14ac:dyDescent="0.35"/>
  <sheetData>
    <row r="2" spans="2:3" x14ac:dyDescent="0.35">
      <c r="B2" s="59"/>
      <c r="C2" s="59"/>
    </row>
    <row r="3" spans="2:3" x14ac:dyDescent="0.35">
      <c r="B3" s="59"/>
      <c r="C3" s="59"/>
    </row>
    <row r="4" spans="2:3" x14ac:dyDescent="0.35">
      <c r="B4" s="59"/>
      <c r="C4" s="59"/>
    </row>
    <row r="5" spans="2:3" x14ac:dyDescent="0.35">
      <c r="B5" s="59"/>
      <c r="C5" s="59"/>
    </row>
    <row r="6" spans="2:3" x14ac:dyDescent="0.35">
      <c r="B6" s="59"/>
      <c r="C6" s="59"/>
    </row>
    <row r="7" spans="2:3" x14ac:dyDescent="0.35">
      <c r="C7" s="59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84B1-F1C4-4D43-B273-39CBF4A50741}">
  <dimension ref="A1:T36"/>
  <sheetViews>
    <sheetView topLeftCell="A9" zoomScale="55" zoomScaleNormal="55" workbookViewId="0">
      <selection activeCell="F26" sqref="A26:F32"/>
    </sheetView>
  </sheetViews>
  <sheetFormatPr defaultColWidth="0" defaultRowHeight="28.5" zeroHeight="1" x14ac:dyDescent="0.35"/>
  <cols>
    <col min="1" max="1" width="1.1796875" style="11" customWidth="1"/>
    <col min="2" max="2" width="25.1796875" style="41" bestFit="1" customWidth="1"/>
    <col min="3" max="3" width="104" style="20" bestFit="1" customWidth="1"/>
    <col min="4" max="4" width="20" style="20" customWidth="1"/>
    <col min="5" max="6" width="20" style="2" customWidth="1"/>
    <col min="7" max="7" width="19.36328125" style="20" bestFit="1" customWidth="1"/>
    <col min="8" max="8" width="25.36328125" style="20" bestFit="1" customWidth="1"/>
    <col min="9" max="12" width="25.6328125" style="20" customWidth="1"/>
    <col min="13" max="14" width="25.6328125" style="20" hidden="1" customWidth="1"/>
    <col min="15" max="15" width="17.6328125" style="20" hidden="1" customWidth="1"/>
    <col min="16" max="16" width="24.1796875" style="19" hidden="1"/>
    <col min="17" max="17" width="43.36328125" style="19" hidden="1"/>
    <col min="18" max="18" width="25.81640625" style="19" hidden="1"/>
    <col min="19" max="19" width="26.1796875" style="19" hidden="1"/>
    <col min="20" max="20" width="8.81640625" style="19" hidden="1"/>
  </cols>
  <sheetData>
    <row r="1" spans="1:20" s="32" customFormat="1" ht="12" customHeight="1" x14ac:dyDescent="0.35">
      <c r="A1" s="28"/>
      <c r="B1" s="31"/>
      <c r="C1" s="28"/>
      <c r="D1" s="28"/>
      <c r="E1" s="2"/>
      <c r="F1" s="2"/>
      <c r="G1" s="28"/>
      <c r="H1" s="28"/>
      <c r="I1" s="28"/>
      <c r="J1" s="28"/>
      <c r="K1" s="28"/>
      <c r="L1" s="28"/>
      <c r="M1" s="28"/>
      <c r="N1" s="28"/>
      <c r="O1" s="28"/>
      <c r="P1" s="2"/>
      <c r="Q1" s="2"/>
      <c r="R1" s="2"/>
      <c r="S1" s="2"/>
      <c r="T1" s="2"/>
    </row>
    <row r="2" spans="1:20" ht="31.25" customHeight="1" x14ac:dyDescent="0.35">
      <c r="A2" s="1"/>
      <c r="B2" s="142" t="s">
        <v>38</v>
      </c>
      <c r="C2" s="143"/>
      <c r="D2" s="2"/>
      <c r="F2" s="1"/>
      <c r="G2" s="1"/>
      <c r="H2" s="5" t="s">
        <v>0</v>
      </c>
      <c r="I2" s="6">
        <f>IF(Resumo!M2="","",Resumo!M2)</f>
        <v>44655</v>
      </c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35">
      <c r="A3" s="4"/>
      <c r="B3" s="42">
        <v>1</v>
      </c>
      <c r="C3" s="43" t="s">
        <v>37</v>
      </c>
      <c r="D3" s="2"/>
      <c r="G3" s="1"/>
      <c r="H3" s="4"/>
      <c r="I3" s="4"/>
      <c r="J3" s="2"/>
      <c r="K3" s="2"/>
      <c r="L3" s="2"/>
      <c r="M3" s="2"/>
      <c r="N3" s="2"/>
      <c r="O3" s="2"/>
      <c r="P3" s="2"/>
      <c r="Q3" s="2"/>
      <c r="T3" s="2"/>
    </row>
    <row r="4" spans="1:20" x14ac:dyDescent="0.35">
      <c r="A4" s="4"/>
      <c r="B4" s="33"/>
      <c r="C4" s="4"/>
      <c r="D4" s="2"/>
      <c r="F4" s="4"/>
      <c r="G4" s="4"/>
      <c r="H4" s="4"/>
      <c r="I4" s="4"/>
      <c r="J4" s="4"/>
      <c r="K4" s="4"/>
      <c r="L4" s="2"/>
      <c r="M4" s="2"/>
      <c r="N4" s="2"/>
      <c r="O4" s="4"/>
      <c r="P4" s="2"/>
      <c r="Q4" s="2"/>
      <c r="R4" s="2"/>
      <c r="S4" s="2"/>
      <c r="T4" s="2"/>
    </row>
    <row r="5" spans="1:20" ht="29" customHeight="1" x14ac:dyDescent="0.35">
      <c r="A5" s="27"/>
      <c r="B5" s="144" t="s">
        <v>1</v>
      </c>
      <c r="C5" s="145"/>
      <c r="D5" s="2"/>
      <c r="G5" s="146" t="s">
        <v>2</v>
      </c>
      <c r="H5" s="147"/>
      <c r="I5" s="148"/>
      <c r="J5" s="2"/>
      <c r="K5" s="2"/>
      <c r="L5" s="2"/>
      <c r="M5" s="2"/>
      <c r="N5" s="2"/>
      <c r="O5" s="2"/>
      <c r="P5" s="18"/>
      <c r="Q5" s="2"/>
      <c r="T5" s="2"/>
    </row>
    <row r="6" spans="1:20" ht="29" customHeight="1" x14ac:dyDescent="0.35">
      <c r="A6" s="30"/>
      <c r="B6" s="34" t="s">
        <v>26</v>
      </c>
      <c r="C6" s="45" t="str">
        <f>Resumo!E5</f>
        <v>Rio Grande do Sul</v>
      </c>
      <c r="D6" s="44"/>
      <c r="G6" s="149" t="s">
        <v>4</v>
      </c>
      <c r="H6" s="150"/>
      <c r="I6" s="49" t="str">
        <f ca="1">IF(C9="","",IF(I10=I8,"Medida concluída", C9-TODAY()))</f>
        <v>Medida concluída</v>
      </c>
      <c r="J6" s="2"/>
      <c r="K6" s="2"/>
      <c r="L6" s="2"/>
      <c r="M6" s="2"/>
      <c r="N6" s="2"/>
      <c r="O6" s="2"/>
      <c r="P6" s="2"/>
      <c r="Q6" s="2"/>
      <c r="T6" s="2"/>
    </row>
    <row r="7" spans="1:20" ht="62" x14ac:dyDescent="0.35">
      <c r="A7" s="30"/>
      <c r="B7" s="34" t="s">
        <v>42</v>
      </c>
      <c r="C7" s="45" t="s">
        <v>23</v>
      </c>
      <c r="D7" s="2"/>
      <c r="G7" s="13" t="s">
        <v>12</v>
      </c>
      <c r="H7" s="12" t="s">
        <v>10</v>
      </c>
      <c r="I7" s="14" t="s">
        <v>11</v>
      </c>
      <c r="J7" s="2"/>
      <c r="K7" s="2"/>
      <c r="L7" s="2"/>
      <c r="M7" s="2"/>
      <c r="N7" s="2"/>
      <c r="O7" s="2"/>
      <c r="P7" s="2"/>
      <c r="Q7" s="2"/>
      <c r="T7" s="2"/>
    </row>
    <row r="8" spans="1:20" x14ac:dyDescent="0.35">
      <c r="A8" s="30"/>
      <c r="B8" s="34" t="s">
        <v>46</v>
      </c>
      <c r="C8" s="57" t="s">
        <v>48</v>
      </c>
      <c r="D8" s="2"/>
      <c r="G8" s="15" t="s">
        <v>13</v>
      </c>
      <c r="H8" s="52">
        <f>COUNTA(C18:C24)</f>
        <v>6</v>
      </c>
      <c r="I8" s="35">
        <v>1</v>
      </c>
      <c r="J8" s="2"/>
      <c r="K8" s="2"/>
      <c r="L8" s="2"/>
      <c r="M8" s="2"/>
      <c r="N8" s="2"/>
      <c r="O8" s="2"/>
      <c r="P8" s="2"/>
      <c r="Q8" s="2"/>
      <c r="T8" s="2"/>
    </row>
    <row r="9" spans="1:20" ht="45.5" customHeight="1" x14ac:dyDescent="0.35">
      <c r="A9" s="30"/>
      <c r="B9" s="34" t="s">
        <v>3</v>
      </c>
      <c r="C9" s="46" t="s">
        <v>44</v>
      </c>
      <c r="D9" s="2"/>
      <c r="G9" s="15" t="s">
        <v>16</v>
      </c>
      <c r="H9" s="52">
        <f ca="1">COUNTIF(G18:G24,G9)</f>
        <v>0</v>
      </c>
      <c r="I9" s="36">
        <f ca="1">IF(H8=0,"",H9/H8)</f>
        <v>0</v>
      </c>
      <c r="J9" s="2"/>
      <c r="K9" s="2"/>
      <c r="L9" s="2"/>
      <c r="M9" s="2"/>
      <c r="N9" s="2"/>
      <c r="O9" s="2"/>
      <c r="P9" s="2"/>
      <c r="Q9" s="2"/>
      <c r="T9" s="2"/>
    </row>
    <row r="10" spans="1:20" x14ac:dyDescent="0.35">
      <c r="A10" s="30"/>
      <c r="B10" s="34" t="s">
        <v>24</v>
      </c>
      <c r="C10" s="47">
        <v>44834</v>
      </c>
      <c r="D10" s="2"/>
      <c r="G10" s="16" t="s">
        <v>17</v>
      </c>
      <c r="H10" s="17">
        <f ca="1">COUNTIF(G18:G24,G10)+COUNTIF(G18:G24,"Concluído com atraso")</f>
        <v>6</v>
      </c>
      <c r="I10" s="37">
        <f ca="1">IF(H8=0,"",H10/H8)</f>
        <v>1</v>
      </c>
      <c r="J10" s="2"/>
      <c r="K10" s="2"/>
      <c r="L10" s="2"/>
      <c r="M10" s="2"/>
      <c r="N10" s="2"/>
      <c r="O10" s="2"/>
      <c r="P10" s="2"/>
      <c r="Q10" s="2"/>
      <c r="T10" s="2"/>
    </row>
    <row r="11" spans="1:20" ht="31" x14ac:dyDescent="0.35">
      <c r="A11" s="30"/>
      <c r="B11" s="34" t="s">
        <v>27</v>
      </c>
      <c r="C11" s="48">
        <v>4000000</v>
      </c>
      <c r="D11" s="2"/>
      <c r="G11" s="151" t="s">
        <v>28</v>
      </c>
      <c r="H11" s="152"/>
      <c r="I11" s="153"/>
      <c r="J11" s="2"/>
      <c r="K11" s="2"/>
      <c r="L11" s="2"/>
      <c r="M11" s="2"/>
      <c r="N11" s="2"/>
      <c r="O11" s="2"/>
      <c r="P11" s="2"/>
      <c r="Q11" s="2"/>
      <c r="T11" s="2"/>
    </row>
    <row r="12" spans="1:20" ht="31.25" customHeight="1" x14ac:dyDescent="0.35">
      <c r="A12" s="30"/>
      <c r="B12" s="51" t="s">
        <v>6</v>
      </c>
      <c r="C12" s="50" t="s">
        <v>45</v>
      </c>
      <c r="D12" s="2"/>
      <c r="G12" s="139" t="s">
        <v>29</v>
      </c>
      <c r="H12" s="139"/>
      <c r="I12" s="53">
        <f>SUM(H18:H24)</f>
        <v>4500000</v>
      </c>
      <c r="J12" s="2"/>
      <c r="K12" s="2"/>
      <c r="L12" s="2"/>
      <c r="M12" s="2"/>
      <c r="N12" s="2"/>
      <c r="O12" s="2"/>
      <c r="P12" s="2"/>
      <c r="Q12" s="2"/>
      <c r="T12" s="2"/>
    </row>
    <row r="13" spans="1:20" ht="31.25" customHeight="1" x14ac:dyDescent="0.35">
      <c r="A13" s="30"/>
      <c r="B13" s="135" t="s">
        <v>7</v>
      </c>
      <c r="C13" s="137"/>
      <c r="D13" s="2"/>
      <c r="G13" s="54" t="s">
        <v>30</v>
      </c>
      <c r="H13" s="54" t="str">
        <f>IF(SUM(H18:H24)=0,"",IF(I13=0,"Meta atingida",IF(I13&gt;0,"Meta atingida com superáfit","Meta não atingida")))</f>
        <v>Meta atingida com superáfit</v>
      </c>
      <c r="I13" s="55">
        <f>I12-C11</f>
        <v>500000</v>
      </c>
      <c r="J13" s="2"/>
      <c r="K13" s="2"/>
      <c r="L13" s="2"/>
      <c r="M13" s="2"/>
      <c r="N13" s="2"/>
      <c r="O13" s="2"/>
      <c r="P13" s="2"/>
      <c r="Q13" s="2"/>
      <c r="T13" s="2"/>
    </row>
    <row r="14" spans="1:20" ht="46.5" x14ac:dyDescent="0.35">
      <c r="A14" s="4"/>
      <c r="B14" s="136"/>
      <c r="C14" s="138"/>
      <c r="D14" s="2"/>
      <c r="G14" s="139" t="s">
        <v>47</v>
      </c>
      <c r="H14" s="139"/>
      <c r="I14" s="58" t="s">
        <v>45</v>
      </c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5">
      <c r="A15" s="4"/>
      <c r="B15" s="33"/>
      <c r="C15" s="7"/>
      <c r="D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9" customHeight="1" x14ac:dyDescent="0.35">
      <c r="A16" s="4"/>
      <c r="B16" s="140" t="s">
        <v>39</v>
      </c>
      <c r="C16" s="141"/>
      <c r="D16" s="141"/>
      <c r="E16" s="141"/>
      <c r="F16" s="141"/>
      <c r="G16" s="141"/>
      <c r="H16" s="141"/>
      <c r="I16" s="14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8.5" customHeight="1" x14ac:dyDescent="0.35">
      <c r="A17" s="4"/>
      <c r="B17" s="21" t="s">
        <v>14</v>
      </c>
      <c r="C17" s="21" t="s">
        <v>12</v>
      </c>
      <c r="D17" s="21" t="s">
        <v>8</v>
      </c>
      <c r="E17" s="21" t="s">
        <v>41</v>
      </c>
      <c r="F17" s="21" t="s">
        <v>9</v>
      </c>
      <c r="G17" s="21" t="s">
        <v>15</v>
      </c>
      <c r="H17" s="21" t="s">
        <v>5</v>
      </c>
      <c r="I17" s="21" t="s">
        <v>43</v>
      </c>
      <c r="J17" s="2"/>
      <c r="K17" s="2"/>
      <c r="L17" s="2"/>
      <c r="M17" s="2"/>
      <c r="N17" s="2"/>
      <c r="O17" s="2"/>
      <c r="P17" s="26"/>
      <c r="Q17" s="2"/>
      <c r="R17" s="2"/>
      <c r="S17" s="2"/>
      <c r="T17" s="2"/>
    </row>
    <row r="18" spans="1:20" x14ac:dyDescent="0.35">
      <c r="A18" s="4"/>
      <c r="B18" s="8">
        <v>1</v>
      </c>
      <c r="C18" s="39" t="s">
        <v>18</v>
      </c>
      <c r="D18" s="9">
        <v>44498</v>
      </c>
      <c r="E18" s="10"/>
      <c r="F18" s="9">
        <v>44498</v>
      </c>
      <c r="G18" s="10" t="str">
        <f ca="1">IF(C18="","",IF(D18="","",IF(F18="",IF(D18&lt;TODAY(),"Atrasado","Em andamento no prazo"),IF(F18&gt;D18,"Concluído com atraso","Concluído"))))</f>
        <v>Concluído</v>
      </c>
      <c r="H18" s="22"/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" x14ac:dyDescent="0.35">
      <c r="A19" s="4"/>
      <c r="B19" s="8">
        <v>2</v>
      </c>
      <c r="C19" s="39" t="s">
        <v>19</v>
      </c>
      <c r="D19" s="9">
        <v>44559</v>
      </c>
      <c r="E19" s="9">
        <v>44899</v>
      </c>
      <c r="F19" s="9">
        <v>44899</v>
      </c>
      <c r="G19" s="10" t="str">
        <f t="shared" ref="G19:G24" ca="1" si="0">IF(C19="","",IF(D19="","",IF(F19="",IF(D19&lt;TODAY(),"Atrasado","Em andamento no prazo"),IF(F19&gt;D19,"Concluído com atraso","Concluído"))))</f>
        <v>Concluído com atraso</v>
      </c>
      <c r="H19" s="22"/>
      <c r="I19" s="10" t="s">
        <v>49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5">
      <c r="A20" s="4"/>
      <c r="B20" s="8">
        <v>3</v>
      </c>
      <c r="C20" s="40" t="s">
        <v>25</v>
      </c>
      <c r="D20" s="9">
        <v>44678</v>
      </c>
      <c r="E20" s="10"/>
      <c r="F20" s="9">
        <v>44678</v>
      </c>
      <c r="G20" s="10" t="str">
        <f t="shared" ca="1" si="0"/>
        <v>Concluído</v>
      </c>
      <c r="H20" s="22"/>
      <c r="I20" s="1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5">
      <c r="A21" s="4"/>
      <c r="B21" s="8">
        <v>4</v>
      </c>
      <c r="C21" s="39" t="s">
        <v>20</v>
      </c>
      <c r="D21" s="9">
        <v>44681</v>
      </c>
      <c r="E21" s="10"/>
      <c r="F21" s="9">
        <v>44681</v>
      </c>
      <c r="G21" s="10" t="str">
        <f t="shared" ca="1" si="0"/>
        <v>Concluído</v>
      </c>
      <c r="H21" s="22"/>
      <c r="I21" s="1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5">
      <c r="A22" s="4"/>
      <c r="B22" s="8">
        <v>5</v>
      </c>
      <c r="C22" s="39" t="s">
        <v>21</v>
      </c>
      <c r="D22" s="9">
        <v>44408</v>
      </c>
      <c r="E22" s="10"/>
      <c r="F22" s="9">
        <v>44408</v>
      </c>
      <c r="G22" s="10" t="str">
        <f t="shared" ca="1" si="0"/>
        <v>Concluído</v>
      </c>
      <c r="H22" s="22">
        <v>4500000</v>
      </c>
      <c r="I22" s="1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5">
      <c r="A23" s="4"/>
      <c r="B23" s="8">
        <v>6</v>
      </c>
      <c r="C23" s="39" t="s">
        <v>22</v>
      </c>
      <c r="D23" s="9">
        <v>44834</v>
      </c>
      <c r="E23" s="10"/>
      <c r="F23" s="9">
        <v>44834</v>
      </c>
      <c r="G23" s="10" t="str">
        <f t="shared" ca="1" si="0"/>
        <v>Concluído</v>
      </c>
      <c r="H23" s="22"/>
      <c r="I23" s="10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idden="1" x14ac:dyDescent="0.35">
      <c r="A24" s="4"/>
      <c r="B24" s="38">
        <v>12</v>
      </c>
      <c r="C24" s="10"/>
      <c r="D24" s="9"/>
      <c r="E24" s="9"/>
      <c r="F24" s="9"/>
      <c r="G24" s="10" t="str">
        <f t="shared" ca="1" si="0"/>
        <v/>
      </c>
      <c r="H24" s="22"/>
      <c r="J24" s="28"/>
      <c r="K24" s="28"/>
      <c r="O24" s="29"/>
      <c r="P24" s="2"/>
      <c r="Q24" s="2"/>
      <c r="R24" s="2"/>
      <c r="S24" s="2"/>
      <c r="T24" s="2"/>
    </row>
    <row r="25" spans="1:20" s="32" customFormat="1" x14ac:dyDescent="0.35">
      <c r="A25" s="4"/>
      <c r="B25" s="33"/>
      <c r="C25" s="4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2" customFormat="1" x14ac:dyDescent="0.35">
      <c r="A26" s="28"/>
      <c r="B26" s="33"/>
      <c r="C26" s="4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2" customFormat="1" x14ac:dyDescent="0.35">
      <c r="A27" s="28"/>
      <c r="B27" s="33"/>
      <c r="C27" s="4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2" customFormat="1" hidden="1" x14ac:dyDescent="0.35">
      <c r="A28" s="28"/>
      <c r="B28" s="33"/>
      <c r="C28" s="4"/>
      <c r="D28" s="4"/>
      <c r="G28" s="4"/>
      <c r="H28" s="4"/>
      <c r="I28" s="4"/>
      <c r="J28" s="4"/>
      <c r="K28" s="4"/>
      <c r="L28" s="4"/>
      <c r="M28" s="4"/>
      <c r="N28" s="4"/>
      <c r="O28" s="4"/>
    </row>
    <row r="29" spans="1:20" s="2" customFormat="1" hidden="1" x14ac:dyDescent="0.35">
      <c r="A29" s="28"/>
      <c r="B29" s="33"/>
      <c r="C29" s="4"/>
      <c r="D29" s="4"/>
      <c r="G29" s="4"/>
      <c r="H29" s="4"/>
      <c r="I29" s="4"/>
      <c r="J29" s="4"/>
      <c r="K29" s="4"/>
      <c r="L29" s="4"/>
      <c r="M29" s="4"/>
      <c r="N29" s="4"/>
      <c r="O29" s="4"/>
    </row>
    <row r="30" spans="1:20" s="2" customFormat="1" x14ac:dyDescent="0.35">
      <c r="A30" s="28"/>
      <c r="B30" s="31"/>
      <c r="C30" s="28"/>
      <c r="D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20" s="2" customFormat="1" x14ac:dyDescent="0.35">
      <c r="A31" s="28"/>
      <c r="B31" s="31"/>
      <c r="C31" s="28"/>
      <c r="D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20" s="32" customFormat="1" x14ac:dyDescent="0.35">
      <c r="A32" s="28"/>
      <c r="B32" s="31"/>
      <c r="C32" s="28"/>
      <c r="D32" s="28"/>
      <c r="E32" s="2"/>
      <c r="F32" s="2"/>
      <c r="G32" s="28"/>
      <c r="H32" s="28"/>
      <c r="I32" s="28"/>
      <c r="J32" s="28"/>
      <c r="K32" s="28"/>
      <c r="L32" s="28"/>
      <c r="M32" s="28"/>
      <c r="N32" s="28"/>
      <c r="O32" s="28"/>
      <c r="P32" s="2"/>
      <c r="Q32" s="2"/>
      <c r="R32" s="2"/>
      <c r="S32" s="2"/>
      <c r="T32" s="2"/>
    </row>
    <row r="33" spans="1:20" s="32" customFormat="1" x14ac:dyDescent="0.35">
      <c r="A33" s="28"/>
      <c r="B33" s="31"/>
      <c r="C33" s="28"/>
      <c r="D33" s="28"/>
      <c r="E33" s="2"/>
      <c r="F33" s="2"/>
      <c r="G33" s="28"/>
      <c r="H33" s="28"/>
      <c r="I33" s="28"/>
      <c r="J33" s="28"/>
      <c r="K33" s="28"/>
      <c r="L33" s="28"/>
      <c r="M33" s="28"/>
      <c r="N33" s="28"/>
      <c r="O33" s="28"/>
      <c r="P33" s="2"/>
      <c r="Q33" s="2"/>
      <c r="R33" s="2"/>
      <c r="S33" s="2"/>
      <c r="T33" s="2"/>
    </row>
    <row r="34" spans="1:20" s="32" customFormat="1" x14ac:dyDescent="0.35">
      <c r="A34" s="28"/>
      <c r="B34" s="31"/>
      <c r="C34" s="28"/>
      <c r="D34" s="28"/>
      <c r="E34" s="2"/>
      <c r="F34" s="2"/>
      <c r="G34" s="28"/>
      <c r="H34" s="28"/>
      <c r="I34" s="28"/>
      <c r="J34" s="28"/>
      <c r="K34" s="28"/>
      <c r="L34" s="28"/>
      <c r="M34" s="28"/>
      <c r="N34" s="28"/>
      <c r="O34" s="28"/>
      <c r="P34" s="2"/>
      <c r="Q34" s="2"/>
      <c r="R34" s="2"/>
      <c r="S34" s="2"/>
      <c r="T34" s="2"/>
    </row>
    <row r="35" spans="1:20" s="32" customFormat="1" x14ac:dyDescent="0.35">
      <c r="A35" s="28"/>
      <c r="B35" s="31"/>
      <c r="C35" s="28"/>
      <c r="D35" s="28"/>
      <c r="E35" s="2"/>
      <c r="F35" s="2"/>
      <c r="G35" s="28"/>
      <c r="H35" s="28"/>
      <c r="I35" s="28"/>
      <c r="J35" s="28"/>
      <c r="K35" s="28"/>
      <c r="L35" s="28"/>
      <c r="M35" s="28"/>
      <c r="N35" s="28"/>
      <c r="O35" s="28"/>
      <c r="P35" s="2"/>
      <c r="Q35" s="2"/>
      <c r="R35" s="2"/>
      <c r="S35" s="2"/>
      <c r="T35" s="2"/>
    </row>
    <row r="36" spans="1:20" s="32" customFormat="1" x14ac:dyDescent="0.35">
      <c r="A36" s="28"/>
      <c r="B36" s="31"/>
      <c r="C36" s="28"/>
      <c r="D36" s="28"/>
      <c r="E36" s="2"/>
      <c r="F36" s="2"/>
      <c r="G36" s="28"/>
      <c r="H36" s="28"/>
      <c r="I36" s="28"/>
      <c r="J36" s="28"/>
      <c r="K36" s="28"/>
      <c r="L36" s="28"/>
      <c r="M36" s="28"/>
      <c r="N36" s="28"/>
      <c r="O36" s="28"/>
      <c r="P36" s="2"/>
      <c r="Q36" s="2"/>
      <c r="R36" s="2"/>
      <c r="S36" s="2"/>
      <c r="T36" s="2"/>
    </row>
  </sheetData>
  <mergeCells count="10">
    <mergeCell ref="B13:B14"/>
    <mergeCell ref="C13:C14"/>
    <mergeCell ref="G14:H14"/>
    <mergeCell ref="B16:I16"/>
    <mergeCell ref="B2:C2"/>
    <mergeCell ref="B5:C5"/>
    <mergeCell ref="G5:I5"/>
    <mergeCell ref="G6:H6"/>
    <mergeCell ref="G11:I11"/>
    <mergeCell ref="G12:H12"/>
  </mergeCells>
  <conditionalFormatting sqref="C18:C24">
    <cfRule type="containsBlanks" dxfId="6" priority="8">
      <formula>LEN(TRIM(C18))=0</formula>
    </cfRule>
  </conditionalFormatting>
  <conditionalFormatting sqref="I6 I13">
    <cfRule type="cellIs" dxfId="5" priority="7" operator="lessThan">
      <formula>0</formula>
    </cfRule>
  </conditionalFormatting>
  <conditionalFormatting sqref="H9:I9">
    <cfRule type="cellIs" dxfId="4" priority="6" operator="greaterThan">
      <formula>0</formula>
    </cfRule>
  </conditionalFormatting>
  <conditionalFormatting sqref="H13">
    <cfRule type="containsText" dxfId="3" priority="5" operator="containsText" text="Meta atingida">
      <formula>NOT(ISERROR(SEARCH("Meta atingida",H13)))</formula>
    </cfRule>
  </conditionalFormatting>
  <conditionalFormatting sqref="I18:I23">
    <cfRule type="containsBlanks" dxfId="2" priority="3">
      <formula>LEN(TRIM(I18))=0</formula>
    </cfRule>
  </conditionalFormatting>
  <conditionalFormatting sqref="E18:E23">
    <cfRule type="containsBlanks" dxfId="1" priority="2">
      <formula>LEN(TRIM(E18))=0</formula>
    </cfRule>
  </conditionalFormatting>
  <conditionalFormatting sqref="F19">
    <cfRule type="containsBlanks" dxfId="0" priority="1">
      <formula>LEN(TRIM(F19))=0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8016C5DB516E40957350EBD2324571" ma:contentTypeVersion="8" ma:contentTypeDescription="Crie um novo documento." ma:contentTypeScope="" ma:versionID="f7e710803525305119303c1212cf324c">
  <xsd:schema xmlns:xsd="http://www.w3.org/2001/XMLSchema" xmlns:xs="http://www.w3.org/2001/XMLSchema" xmlns:p="http://schemas.microsoft.com/office/2006/metadata/properties" xmlns:ns2="185a2fc3-b9f6-47f2-b84c-342170f6368f" xmlns:ns3="684325f4-45bf-4276-8ac4-d363a1361251" targetNamespace="http://schemas.microsoft.com/office/2006/metadata/properties" ma:root="true" ma:fieldsID="79cc9f4e30d12e7c72d287f0ed4651a1" ns2:_="" ns3:_="">
    <xsd:import namespace="185a2fc3-b9f6-47f2-b84c-342170f6368f"/>
    <xsd:import namespace="684325f4-45bf-4276-8ac4-d363a1361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a2fc3-b9f6-47f2-b84c-342170f63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325f4-45bf-4276-8ac4-d363a1361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55D2C-B2C3-43AE-A1F1-FE05B22588C6}">
  <ds:schemaRefs>
    <ds:schemaRef ds:uri="http://purl.org/dc/terms/"/>
    <ds:schemaRef ds:uri="185a2fc3-b9f6-47f2-b84c-342170f6368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684325f4-45bf-4276-8ac4-d363a136125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4971D3-5503-40A7-911E-7D662673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a2fc3-b9f6-47f2-b84c-342170f6368f"/>
    <ds:schemaRef ds:uri="684325f4-45bf-4276-8ac4-d363a1361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E2E5-461F-4DC7-ACD5-7A45A4BAA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</vt:lpstr>
      <vt:lpstr>Medida Operação de crédito</vt:lpstr>
      <vt:lpstr>Medida Plano de Precatórios</vt:lpstr>
      <vt:lpstr>Medida Cessão Folha</vt:lpstr>
      <vt:lpstr>Medida Fruição Condicionada</vt:lpstr>
      <vt:lpstr>Planilha1</vt:lpstr>
      <vt:lpstr>Exemplo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EloGroup</dc:creator>
  <cp:lastModifiedBy>Tais Vieira Bonatto</cp:lastModifiedBy>
  <dcterms:created xsi:type="dcterms:W3CDTF">2021-06-10T18:55:56Z</dcterms:created>
  <dcterms:modified xsi:type="dcterms:W3CDTF">2022-05-16T19:59:58Z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0x010100FD8016C5DB516E40957350EBD2324571</vt:lpwstr>
  </property>
</Properties>
</file>